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2120" windowHeight="8010" firstSheet="4" activeTab="13"/>
  </bookViews>
  <sheets>
    <sheet name="январь" sheetId="1" r:id="rId1"/>
    <sheet name="февраль" sheetId="2" r:id="rId2"/>
    <sheet name="март" sheetId="4" r:id="rId3"/>
    <sheet name="апрель" sheetId="6" r:id="rId4"/>
    <sheet name="май" sheetId="8" r:id="rId5"/>
    <sheet name="июнь" sheetId="9" r:id="rId6"/>
    <sheet name="июль" sheetId="10" r:id="rId7"/>
    <sheet name="август" sheetId="7" r:id="rId8"/>
    <sheet name="сентябрь" sheetId="11" r:id="rId9"/>
    <sheet name="октябрь" sheetId="13" r:id="rId10"/>
    <sheet name="ноябрь" sheetId="15" r:id="rId11"/>
    <sheet name="декабрь" sheetId="14" r:id="rId12"/>
    <sheet name="площадь" sheetId="3" r:id="rId13"/>
    <sheet name="всего" sheetId="5" r:id="rId14"/>
  </sheets>
  <calcPr calcId="152511"/>
</workbook>
</file>

<file path=xl/calcChain.xml><?xml version="1.0" encoding="utf-8"?>
<calcChain xmlns="http://schemas.openxmlformats.org/spreadsheetml/2006/main">
  <c r="M9" i="2" l="1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8" i="2"/>
  <c r="M174" i="2"/>
  <c r="C11" i="5"/>
  <c r="D11" i="5"/>
  <c r="F11" i="5"/>
  <c r="G11" i="5"/>
  <c r="H11" i="5"/>
  <c r="I11" i="5"/>
  <c r="J11" i="5"/>
  <c r="K11" i="5"/>
  <c r="M11" i="5" s="1"/>
  <c r="C12" i="5"/>
  <c r="D12" i="5"/>
  <c r="F12" i="5"/>
  <c r="G12" i="5"/>
  <c r="H12" i="5"/>
  <c r="I12" i="5"/>
  <c r="J12" i="5"/>
  <c r="K12" i="5"/>
  <c r="M12" i="5" s="1"/>
  <c r="L12" i="5"/>
  <c r="C13" i="5"/>
  <c r="D13" i="5"/>
  <c r="F13" i="5"/>
  <c r="G13" i="5"/>
  <c r="H13" i="5"/>
  <c r="I13" i="5"/>
  <c r="J13" i="5"/>
  <c r="K13" i="5"/>
  <c r="M13" i="5" s="1"/>
  <c r="L13" i="5"/>
  <c r="C14" i="5"/>
  <c r="D14" i="5"/>
  <c r="F14" i="5"/>
  <c r="G14" i="5"/>
  <c r="H14" i="5"/>
  <c r="I14" i="5"/>
  <c r="J14" i="5"/>
  <c r="K14" i="5"/>
  <c r="M14" i="5" s="1"/>
  <c r="L14" i="5"/>
  <c r="C15" i="5"/>
  <c r="D15" i="5"/>
  <c r="F15" i="5"/>
  <c r="G15" i="5"/>
  <c r="H15" i="5"/>
  <c r="I15" i="5"/>
  <c r="J15" i="5"/>
  <c r="K15" i="5"/>
  <c r="M15" i="5" s="1"/>
  <c r="L15" i="5"/>
  <c r="C16" i="5"/>
  <c r="D16" i="5"/>
  <c r="F16" i="5"/>
  <c r="G16" i="5"/>
  <c r="H16" i="5"/>
  <c r="I16" i="5"/>
  <c r="J16" i="5"/>
  <c r="L16" i="5"/>
  <c r="M16" i="5" s="1"/>
  <c r="C17" i="5"/>
  <c r="D17" i="5"/>
  <c r="F17" i="5"/>
  <c r="G17" i="5"/>
  <c r="H17" i="5"/>
  <c r="I17" i="5"/>
  <c r="J17" i="5"/>
  <c r="K17" i="5"/>
  <c r="C18" i="5"/>
  <c r="D18" i="5"/>
  <c r="F18" i="5"/>
  <c r="G18" i="5"/>
  <c r="H18" i="5"/>
  <c r="I18" i="5"/>
  <c r="J18" i="5"/>
  <c r="K18" i="5"/>
  <c r="C19" i="5"/>
  <c r="D19" i="5"/>
  <c r="F19" i="5"/>
  <c r="G19" i="5"/>
  <c r="H19" i="5"/>
  <c r="I19" i="5"/>
  <c r="J19" i="5"/>
  <c r="K19" i="5"/>
  <c r="L19" i="5"/>
  <c r="C20" i="5"/>
  <c r="D20" i="5"/>
  <c r="F20" i="5"/>
  <c r="G20" i="5"/>
  <c r="H20" i="5"/>
  <c r="I20" i="5"/>
  <c r="J20" i="5"/>
  <c r="K20" i="5"/>
  <c r="L20" i="5"/>
  <c r="C21" i="5"/>
  <c r="D21" i="5"/>
  <c r="F21" i="5"/>
  <c r="G21" i="5"/>
  <c r="H21" i="5"/>
  <c r="I21" i="5"/>
  <c r="J21" i="5"/>
  <c r="K21" i="5"/>
  <c r="L21" i="5"/>
  <c r="M21" i="5" s="1"/>
  <c r="C22" i="5"/>
  <c r="D22" i="5"/>
  <c r="F22" i="5"/>
  <c r="G22" i="5"/>
  <c r="H22" i="5"/>
  <c r="I22" i="5"/>
  <c r="J22" i="5"/>
  <c r="K22" i="5"/>
  <c r="C23" i="5"/>
  <c r="D23" i="5"/>
  <c r="F23" i="5"/>
  <c r="G23" i="5"/>
  <c r="H23" i="5"/>
  <c r="I23" i="5"/>
  <c r="J23" i="5"/>
  <c r="K23" i="5"/>
  <c r="L23" i="5"/>
  <c r="C24" i="5"/>
  <c r="D24" i="5"/>
  <c r="F24" i="5"/>
  <c r="G24" i="5"/>
  <c r="H24" i="5"/>
  <c r="I24" i="5"/>
  <c r="J24" i="5"/>
  <c r="K24" i="5"/>
  <c r="C25" i="5"/>
  <c r="D25" i="5"/>
  <c r="F25" i="5"/>
  <c r="G25" i="5"/>
  <c r="H25" i="5"/>
  <c r="I25" i="5"/>
  <c r="J25" i="5"/>
  <c r="K25" i="5"/>
  <c r="C26" i="5"/>
  <c r="D26" i="5"/>
  <c r="F26" i="5"/>
  <c r="G26" i="5"/>
  <c r="H26" i="5"/>
  <c r="I26" i="5"/>
  <c r="J26" i="5"/>
  <c r="K26" i="5"/>
  <c r="C27" i="5"/>
  <c r="D27" i="5"/>
  <c r="F27" i="5"/>
  <c r="G27" i="5"/>
  <c r="H27" i="5"/>
  <c r="I27" i="5"/>
  <c r="J27" i="5"/>
  <c r="K27" i="5"/>
  <c r="L27" i="5"/>
  <c r="C28" i="5"/>
  <c r="D28" i="5"/>
  <c r="F28" i="5"/>
  <c r="G28" i="5"/>
  <c r="H28" i="5"/>
  <c r="I28" i="5"/>
  <c r="J28" i="5"/>
  <c r="K28" i="5"/>
  <c r="L28" i="5"/>
  <c r="C29" i="5"/>
  <c r="D29" i="5"/>
  <c r="F29" i="5"/>
  <c r="G29" i="5"/>
  <c r="H29" i="5"/>
  <c r="I29" i="5"/>
  <c r="J29" i="5"/>
  <c r="K29" i="5"/>
  <c r="L29" i="5"/>
  <c r="M29" i="5" s="1"/>
  <c r="C30" i="5"/>
  <c r="D30" i="5"/>
  <c r="F30" i="5"/>
  <c r="G30" i="5"/>
  <c r="H30" i="5"/>
  <c r="I30" i="5"/>
  <c r="J30" i="5"/>
  <c r="K30" i="5"/>
  <c r="C31" i="5"/>
  <c r="D31" i="5"/>
  <c r="F31" i="5"/>
  <c r="G31" i="5"/>
  <c r="H31" i="5"/>
  <c r="I31" i="5"/>
  <c r="J31" i="5"/>
  <c r="K31" i="5"/>
  <c r="L31" i="5"/>
  <c r="C32" i="5"/>
  <c r="D32" i="5"/>
  <c r="F32" i="5"/>
  <c r="G32" i="5"/>
  <c r="H32" i="5"/>
  <c r="I32" i="5"/>
  <c r="J32" i="5"/>
  <c r="K32" i="5"/>
  <c r="L32" i="5"/>
  <c r="C33" i="5"/>
  <c r="D33" i="5"/>
  <c r="F33" i="5"/>
  <c r="G33" i="5"/>
  <c r="H33" i="5"/>
  <c r="I33" i="5"/>
  <c r="J33" i="5"/>
  <c r="K33" i="5"/>
  <c r="C34" i="5"/>
  <c r="D34" i="5"/>
  <c r="F34" i="5"/>
  <c r="G34" i="5"/>
  <c r="H34" i="5"/>
  <c r="I34" i="5"/>
  <c r="J34" i="5"/>
  <c r="K34" i="5"/>
  <c r="L34" i="5"/>
  <c r="C35" i="5"/>
  <c r="D35" i="5"/>
  <c r="F35" i="5"/>
  <c r="G35" i="5"/>
  <c r="H35" i="5"/>
  <c r="I35" i="5"/>
  <c r="J35" i="5"/>
  <c r="K35" i="5"/>
  <c r="L35" i="5"/>
  <c r="C36" i="5"/>
  <c r="D36" i="5"/>
  <c r="F36" i="5"/>
  <c r="G36" i="5"/>
  <c r="H36" i="5"/>
  <c r="I36" i="5"/>
  <c r="J36" i="5"/>
  <c r="K36" i="5"/>
  <c r="L36" i="5"/>
  <c r="C37" i="5"/>
  <c r="D37" i="5"/>
  <c r="F37" i="5"/>
  <c r="G37" i="5"/>
  <c r="H37" i="5"/>
  <c r="I37" i="5"/>
  <c r="J37" i="5"/>
  <c r="K37" i="5"/>
  <c r="L37" i="5"/>
  <c r="M37" i="5" s="1"/>
  <c r="C38" i="5"/>
  <c r="D38" i="5"/>
  <c r="F38" i="5"/>
  <c r="G38" i="5"/>
  <c r="H38" i="5"/>
  <c r="I38" i="5"/>
  <c r="J38" i="5"/>
  <c r="K38" i="5"/>
  <c r="L38" i="5"/>
  <c r="C39" i="5"/>
  <c r="D39" i="5"/>
  <c r="F39" i="5"/>
  <c r="G39" i="5"/>
  <c r="H39" i="5"/>
  <c r="I39" i="5"/>
  <c r="J39" i="5"/>
  <c r="K39" i="5"/>
  <c r="L39" i="5"/>
  <c r="C40" i="5"/>
  <c r="D40" i="5"/>
  <c r="F40" i="5"/>
  <c r="G40" i="5"/>
  <c r="H40" i="5"/>
  <c r="I40" i="5"/>
  <c r="J40" i="5"/>
  <c r="K40" i="5"/>
  <c r="L40" i="5"/>
  <c r="C41" i="5"/>
  <c r="D41" i="5"/>
  <c r="F41" i="5"/>
  <c r="G41" i="5"/>
  <c r="H41" i="5"/>
  <c r="I41" i="5"/>
  <c r="J41" i="5"/>
  <c r="K41" i="5"/>
  <c r="L41" i="5"/>
  <c r="M41" i="5" s="1"/>
  <c r="C42" i="5"/>
  <c r="D42" i="5"/>
  <c r="F42" i="5"/>
  <c r="G42" i="5"/>
  <c r="H42" i="5"/>
  <c r="I42" i="5"/>
  <c r="J42" i="5"/>
  <c r="K42" i="5"/>
  <c r="L42" i="5"/>
  <c r="C43" i="5"/>
  <c r="D43" i="5"/>
  <c r="F43" i="5"/>
  <c r="G43" i="5"/>
  <c r="H43" i="5"/>
  <c r="I43" i="5"/>
  <c r="J43" i="5"/>
  <c r="K43" i="5"/>
  <c r="L43" i="5"/>
  <c r="C44" i="5"/>
  <c r="D44" i="5"/>
  <c r="F44" i="5"/>
  <c r="G44" i="5"/>
  <c r="H44" i="5"/>
  <c r="I44" i="5"/>
  <c r="J44" i="5"/>
  <c r="K44" i="5"/>
  <c r="L44" i="5"/>
  <c r="C45" i="5"/>
  <c r="D45" i="5"/>
  <c r="F45" i="5"/>
  <c r="G45" i="5"/>
  <c r="H45" i="5"/>
  <c r="I45" i="5"/>
  <c r="J45" i="5"/>
  <c r="K45" i="5"/>
  <c r="L45" i="5"/>
  <c r="M45" i="5" s="1"/>
  <c r="C46" i="5"/>
  <c r="D46" i="5"/>
  <c r="F46" i="5"/>
  <c r="G46" i="5"/>
  <c r="H46" i="5"/>
  <c r="I46" i="5"/>
  <c r="J46" i="5"/>
  <c r="K46" i="5"/>
  <c r="L46" i="5"/>
  <c r="C47" i="5"/>
  <c r="D47" i="5"/>
  <c r="F47" i="5"/>
  <c r="G47" i="5"/>
  <c r="H47" i="5"/>
  <c r="I47" i="5"/>
  <c r="J47" i="5"/>
  <c r="K47" i="5"/>
  <c r="L47" i="5"/>
  <c r="C48" i="5"/>
  <c r="D48" i="5"/>
  <c r="F48" i="5"/>
  <c r="G48" i="5"/>
  <c r="H48" i="5"/>
  <c r="I48" i="5"/>
  <c r="J48" i="5"/>
  <c r="K48" i="5"/>
  <c r="L48" i="5"/>
  <c r="C49" i="5"/>
  <c r="D49" i="5"/>
  <c r="F49" i="5"/>
  <c r="G49" i="5"/>
  <c r="H49" i="5"/>
  <c r="I49" i="5"/>
  <c r="J49" i="5"/>
  <c r="K49" i="5"/>
  <c r="L49" i="5"/>
  <c r="M49" i="5" s="1"/>
  <c r="C50" i="5"/>
  <c r="D50" i="5"/>
  <c r="F50" i="5"/>
  <c r="G50" i="5"/>
  <c r="H50" i="5"/>
  <c r="I50" i="5"/>
  <c r="J50" i="5"/>
  <c r="K50" i="5"/>
  <c r="L50" i="5"/>
  <c r="C51" i="5"/>
  <c r="D51" i="5"/>
  <c r="F51" i="5"/>
  <c r="G51" i="5"/>
  <c r="H51" i="5"/>
  <c r="I51" i="5"/>
  <c r="J51" i="5"/>
  <c r="K51" i="5"/>
  <c r="L51" i="5"/>
  <c r="C52" i="5"/>
  <c r="D52" i="5"/>
  <c r="F52" i="5"/>
  <c r="G52" i="5"/>
  <c r="H52" i="5"/>
  <c r="I52" i="5"/>
  <c r="J52" i="5"/>
  <c r="K52" i="5"/>
  <c r="C53" i="5"/>
  <c r="D53" i="5"/>
  <c r="F53" i="5"/>
  <c r="G53" i="5"/>
  <c r="H53" i="5"/>
  <c r="I53" i="5"/>
  <c r="J53" i="5"/>
  <c r="K53" i="5"/>
  <c r="L53" i="5"/>
  <c r="M53" i="5" s="1"/>
  <c r="C54" i="5"/>
  <c r="D54" i="5"/>
  <c r="F54" i="5"/>
  <c r="G54" i="5"/>
  <c r="H54" i="5"/>
  <c r="I54" i="5"/>
  <c r="J54" i="5"/>
  <c r="K54" i="5"/>
  <c r="L54" i="5"/>
  <c r="C55" i="5"/>
  <c r="D55" i="5"/>
  <c r="F55" i="5"/>
  <c r="G55" i="5"/>
  <c r="H55" i="5"/>
  <c r="I55" i="5"/>
  <c r="J55" i="5"/>
  <c r="K55" i="5"/>
  <c r="L55" i="5"/>
  <c r="C56" i="5"/>
  <c r="D56" i="5"/>
  <c r="F56" i="5"/>
  <c r="G56" i="5"/>
  <c r="H56" i="5"/>
  <c r="I56" i="5"/>
  <c r="J56" i="5"/>
  <c r="K56" i="5"/>
  <c r="L56" i="5"/>
  <c r="C57" i="5"/>
  <c r="D57" i="5"/>
  <c r="F57" i="5"/>
  <c r="G57" i="5"/>
  <c r="H57" i="5"/>
  <c r="I57" i="5"/>
  <c r="J57" i="5"/>
  <c r="K57" i="5"/>
  <c r="C58" i="5"/>
  <c r="D58" i="5"/>
  <c r="F58" i="5"/>
  <c r="G58" i="5"/>
  <c r="H58" i="5"/>
  <c r="I58" i="5"/>
  <c r="J58" i="5"/>
  <c r="K58" i="5"/>
  <c r="C59" i="5"/>
  <c r="D59" i="5"/>
  <c r="F59" i="5"/>
  <c r="G59" i="5"/>
  <c r="H59" i="5"/>
  <c r="I59" i="5"/>
  <c r="J59" i="5"/>
  <c r="K59" i="5"/>
  <c r="L59" i="5"/>
  <c r="C60" i="5"/>
  <c r="D60" i="5"/>
  <c r="F60" i="5"/>
  <c r="G60" i="5"/>
  <c r="H60" i="5"/>
  <c r="I60" i="5"/>
  <c r="J60" i="5"/>
  <c r="K60" i="5"/>
  <c r="L60" i="5"/>
  <c r="C61" i="5"/>
  <c r="D61" i="5"/>
  <c r="F61" i="5"/>
  <c r="G61" i="5"/>
  <c r="H61" i="5"/>
  <c r="I61" i="5"/>
  <c r="J61" i="5"/>
  <c r="K61" i="5"/>
  <c r="L61" i="5"/>
  <c r="M61" i="5" s="1"/>
  <c r="C62" i="5"/>
  <c r="D62" i="5"/>
  <c r="F62" i="5"/>
  <c r="G62" i="5"/>
  <c r="H62" i="5"/>
  <c r="I62" i="5"/>
  <c r="J62" i="5"/>
  <c r="K62" i="5"/>
  <c r="L62" i="5"/>
  <c r="C63" i="5"/>
  <c r="D63" i="5"/>
  <c r="F63" i="5"/>
  <c r="G63" i="5"/>
  <c r="H63" i="5"/>
  <c r="I63" i="5"/>
  <c r="J63" i="5"/>
  <c r="K63" i="5"/>
  <c r="L63" i="5"/>
  <c r="C64" i="5"/>
  <c r="D64" i="5"/>
  <c r="F64" i="5"/>
  <c r="G64" i="5"/>
  <c r="H64" i="5"/>
  <c r="I64" i="5"/>
  <c r="J64" i="5"/>
  <c r="K64" i="5"/>
  <c r="L64" i="5"/>
  <c r="C65" i="5"/>
  <c r="D65" i="5"/>
  <c r="F65" i="5"/>
  <c r="G65" i="5"/>
  <c r="H65" i="5"/>
  <c r="I65" i="5"/>
  <c r="J65" i="5"/>
  <c r="K65" i="5"/>
  <c r="L65" i="5"/>
  <c r="M65" i="5" s="1"/>
  <c r="C66" i="5"/>
  <c r="D66" i="5"/>
  <c r="F66" i="5"/>
  <c r="G66" i="5"/>
  <c r="H66" i="5"/>
  <c r="I66" i="5"/>
  <c r="J66" i="5"/>
  <c r="K66" i="5"/>
  <c r="L66" i="5"/>
  <c r="C67" i="5"/>
  <c r="D67" i="5"/>
  <c r="F67" i="5"/>
  <c r="G67" i="5"/>
  <c r="H67" i="5"/>
  <c r="I67" i="5"/>
  <c r="J67" i="5"/>
  <c r="K67" i="5"/>
  <c r="L67" i="5"/>
  <c r="C68" i="5"/>
  <c r="D68" i="5"/>
  <c r="F68" i="5"/>
  <c r="G68" i="5"/>
  <c r="H68" i="5"/>
  <c r="I68" i="5"/>
  <c r="J68" i="5"/>
  <c r="K68" i="5"/>
  <c r="L68" i="5"/>
  <c r="C69" i="5"/>
  <c r="D69" i="5"/>
  <c r="F69" i="5"/>
  <c r="G69" i="5"/>
  <c r="H69" i="5"/>
  <c r="I69" i="5"/>
  <c r="J69" i="5"/>
  <c r="K69" i="5"/>
  <c r="L69" i="5"/>
  <c r="M69" i="5" s="1"/>
  <c r="C70" i="5"/>
  <c r="D70" i="5"/>
  <c r="F70" i="5"/>
  <c r="G70" i="5"/>
  <c r="H70" i="5"/>
  <c r="I70" i="5"/>
  <c r="J70" i="5"/>
  <c r="K70" i="5"/>
  <c r="L70" i="5"/>
  <c r="C71" i="5"/>
  <c r="D71" i="5"/>
  <c r="F71" i="5"/>
  <c r="G71" i="5"/>
  <c r="H71" i="5"/>
  <c r="I71" i="5"/>
  <c r="J71" i="5"/>
  <c r="K71" i="5"/>
  <c r="L71" i="5"/>
  <c r="C72" i="5"/>
  <c r="D72" i="5"/>
  <c r="F72" i="5"/>
  <c r="G72" i="5"/>
  <c r="H72" i="5"/>
  <c r="I72" i="5"/>
  <c r="J72" i="5"/>
  <c r="K72" i="5"/>
  <c r="L72" i="5"/>
  <c r="C73" i="5"/>
  <c r="D73" i="5"/>
  <c r="F73" i="5"/>
  <c r="G73" i="5"/>
  <c r="H73" i="5"/>
  <c r="I73" i="5"/>
  <c r="J73" i="5"/>
  <c r="K73" i="5"/>
  <c r="L73" i="5"/>
  <c r="M73" i="5" s="1"/>
  <c r="C74" i="5"/>
  <c r="D74" i="5"/>
  <c r="F74" i="5"/>
  <c r="G74" i="5"/>
  <c r="H74" i="5"/>
  <c r="I74" i="5"/>
  <c r="J74" i="5"/>
  <c r="K74" i="5"/>
  <c r="L74" i="5"/>
  <c r="C75" i="5"/>
  <c r="D75" i="5"/>
  <c r="F75" i="5"/>
  <c r="G75" i="5"/>
  <c r="H75" i="5"/>
  <c r="I75" i="5"/>
  <c r="J75" i="5"/>
  <c r="K75" i="5"/>
  <c r="L75" i="5"/>
  <c r="C76" i="5"/>
  <c r="D76" i="5"/>
  <c r="F76" i="5"/>
  <c r="G76" i="5"/>
  <c r="H76" i="5"/>
  <c r="I76" i="5"/>
  <c r="J76" i="5"/>
  <c r="K76" i="5"/>
  <c r="L76" i="5"/>
  <c r="C77" i="5"/>
  <c r="D77" i="5"/>
  <c r="F77" i="5"/>
  <c r="G77" i="5"/>
  <c r="H77" i="5"/>
  <c r="I77" i="5"/>
  <c r="J77" i="5"/>
  <c r="K77" i="5"/>
  <c r="L77" i="5"/>
  <c r="M77" i="5" s="1"/>
  <c r="C78" i="5"/>
  <c r="D78" i="5"/>
  <c r="F78" i="5"/>
  <c r="G78" i="5"/>
  <c r="H78" i="5"/>
  <c r="I78" i="5"/>
  <c r="J78" i="5"/>
  <c r="K78" i="5"/>
  <c r="L78" i="5"/>
  <c r="C79" i="5"/>
  <c r="D79" i="5"/>
  <c r="F79" i="5"/>
  <c r="G79" i="5"/>
  <c r="H79" i="5"/>
  <c r="I79" i="5"/>
  <c r="J79" i="5"/>
  <c r="K79" i="5"/>
  <c r="L79" i="5"/>
  <c r="C80" i="5"/>
  <c r="D80" i="5"/>
  <c r="F80" i="5"/>
  <c r="G80" i="5"/>
  <c r="H80" i="5"/>
  <c r="I80" i="5"/>
  <c r="J80" i="5"/>
  <c r="K80" i="5"/>
  <c r="L80" i="5"/>
  <c r="C81" i="5"/>
  <c r="D81" i="5"/>
  <c r="F81" i="5"/>
  <c r="G81" i="5"/>
  <c r="H81" i="5"/>
  <c r="I81" i="5"/>
  <c r="J81" i="5"/>
  <c r="K81" i="5"/>
  <c r="L81" i="5"/>
  <c r="M81" i="5" s="1"/>
  <c r="C82" i="5"/>
  <c r="D82" i="5"/>
  <c r="F82" i="5"/>
  <c r="G82" i="5"/>
  <c r="H82" i="5"/>
  <c r="I82" i="5"/>
  <c r="J82" i="5"/>
  <c r="K82" i="5"/>
  <c r="C83" i="5"/>
  <c r="D83" i="5"/>
  <c r="F83" i="5"/>
  <c r="G83" i="5"/>
  <c r="H83" i="5"/>
  <c r="I83" i="5"/>
  <c r="J83" i="5"/>
  <c r="K83" i="5"/>
  <c r="L83" i="5"/>
  <c r="C84" i="5"/>
  <c r="D84" i="5"/>
  <c r="F84" i="5"/>
  <c r="G84" i="5"/>
  <c r="H84" i="5"/>
  <c r="I84" i="5"/>
  <c r="J84" i="5"/>
  <c r="K84" i="5"/>
  <c r="L84" i="5"/>
  <c r="C85" i="5"/>
  <c r="D85" i="5"/>
  <c r="F85" i="5"/>
  <c r="G85" i="5"/>
  <c r="H85" i="5"/>
  <c r="I85" i="5"/>
  <c r="J85" i="5"/>
  <c r="K85" i="5"/>
  <c r="L85" i="5"/>
  <c r="M85" i="5" s="1"/>
  <c r="C86" i="5"/>
  <c r="D86" i="5"/>
  <c r="F86" i="5"/>
  <c r="G86" i="5"/>
  <c r="H86" i="5"/>
  <c r="I86" i="5"/>
  <c r="J86" i="5"/>
  <c r="K86" i="5"/>
  <c r="L86" i="5"/>
  <c r="C87" i="5"/>
  <c r="D87" i="5"/>
  <c r="F87" i="5"/>
  <c r="G87" i="5"/>
  <c r="H87" i="5"/>
  <c r="I87" i="5"/>
  <c r="J87" i="5"/>
  <c r="K87" i="5"/>
  <c r="L87" i="5"/>
  <c r="C88" i="5"/>
  <c r="D88" i="5"/>
  <c r="F88" i="5"/>
  <c r="G88" i="5"/>
  <c r="H88" i="5"/>
  <c r="I88" i="5"/>
  <c r="J88" i="5"/>
  <c r="K88" i="5"/>
  <c r="L88" i="5"/>
  <c r="C89" i="5"/>
  <c r="D89" i="5"/>
  <c r="F89" i="5"/>
  <c r="G89" i="5"/>
  <c r="H89" i="5"/>
  <c r="I89" i="5"/>
  <c r="J89" i="5"/>
  <c r="K89" i="5"/>
  <c r="L89" i="5"/>
  <c r="M89" i="5" s="1"/>
  <c r="C90" i="5"/>
  <c r="D90" i="5"/>
  <c r="F90" i="5"/>
  <c r="G90" i="5"/>
  <c r="H90" i="5"/>
  <c r="I90" i="5"/>
  <c r="J90" i="5"/>
  <c r="K90" i="5"/>
  <c r="L90" i="5"/>
  <c r="C91" i="5"/>
  <c r="D91" i="5"/>
  <c r="F91" i="5"/>
  <c r="G91" i="5"/>
  <c r="H91" i="5"/>
  <c r="I91" i="5"/>
  <c r="J91" i="5"/>
  <c r="K91" i="5"/>
  <c r="L91" i="5"/>
  <c r="C92" i="5"/>
  <c r="D92" i="5"/>
  <c r="F92" i="5"/>
  <c r="G92" i="5"/>
  <c r="H92" i="5"/>
  <c r="I92" i="5"/>
  <c r="J92" i="5"/>
  <c r="K92" i="5"/>
  <c r="L92" i="5"/>
  <c r="C93" i="5"/>
  <c r="D93" i="5"/>
  <c r="F93" i="5"/>
  <c r="G93" i="5"/>
  <c r="H93" i="5"/>
  <c r="I93" i="5"/>
  <c r="J93" i="5"/>
  <c r="K93" i="5"/>
  <c r="L93" i="5"/>
  <c r="M93" i="5" s="1"/>
  <c r="C94" i="5"/>
  <c r="D94" i="5"/>
  <c r="F94" i="5"/>
  <c r="G94" i="5"/>
  <c r="H94" i="5"/>
  <c r="I94" i="5"/>
  <c r="J94" i="5"/>
  <c r="K94" i="5"/>
  <c r="L94" i="5"/>
  <c r="C95" i="5"/>
  <c r="D95" i="5"/>
  <c r="F95" i="5"/>
  <c r="G95" i="5"/>
  <c r="H95" i="5"/>
  <c r="I95" i="5"/>
  <c r="J95" i="5"/>
  <c r="K95" i="5"/>
  <c r="L95" i="5"/>
  <c r="C96" i="5"/>
  <c r="D96" i="5"/>
  <c r="F96" i="5"/>
  <c r="G96" i="5"/>
  <c r="H96" i="5"/>
  <c r="I96" i="5"/>
  <c r="J96" i="5"/>
  <c r="K96" i="5"/>
  <c r="L96" i="5"/>
  <c r="C97" i="5"/>
  <c r="D97" i="5"/>
  <c r="F97" i="5"/>
  <c r="G97" i="5"/>
  <c r="H97" i="5"/>
  <c r="I97" i="5"/>
  <c r="J97" i="5"/>
  <c r="K97" i="5"/>
  <c r="L97" i="5"/>
  <c r="M97" i="5" s="1"/>
  <c r="C98" i="5"/>
  <c r="D98" i="5"/>
  <c r="F98" i="5"/>
  <c r="G98" i="5"/>
  <c r="H98" i="5"/>
  <c r="I98" i="5"/>
  <c r="J98" i="5"/>
  <c r="K98" i="5"/>
  <c r="L98" i="5"/>
  <c r="C99" i="5"/>
  <c r="D99" i="5"/>
  <c r="F99" i="5"/>
  <c r="G99" i="5"/>
  <c r="H99" i="5"/>
  <c r="I99" i="5"/>
  <c r="J99" i="5"/>
  <c r="K99" i="5"/>
  <c r="L99" i="5"/>
  <c r="C100" i="5"/>
  <c r="D100" i="5"/>
  <c r="F100" i="5"/>
  <c r="G100" i="5"/>
  <c r="H100" i="5"/>
  <c r="I100" i="5"/>
  <c r="J100" i="5"/>
  <c r="K100" i="5"/>
  <c r="L100" i="5"/>
  <c r="C101" i="5"/>
  <c r="D101" i="5"/>
  <c r="F101" i="5"/>
  <c r="G101" i="5"/>
  <c r="H101" i="5"/>
  <c r="I101" i="5"/>
  <c r="J101" i="5"/>
  <c r="K101" i="5"/>
  <c r="M101" i="5" s="1"/>
  <c r="L101" i="5"/>
  <c r="C102" i="5"/>
  <c r="D102" i="5"/>
  <c r="F102" i="5"/>
  <c r="G102" i="5"/>
  <c r="H102" i="5"/>
  <c r="I102" i="5"/>
  <c r="J102" i="5"/>
  <c r="K102" i="5"/>
  <c r="L102" i="5"/>
  <c r="C103" i="5"/>
  <c r="D103" i="5"/>
  <c r="F103" i="5"/>
  <c r="G103" i="5"/>
  <c r="H103" i="5"/>
  <c r="I103" i="5"/>
  <c r="J103" i="5"/>
  <c r="K103" i="5"/>
  <c r="L103" i="5"/>
  <c r="C104" i="5"/>
  <c r="D104" i="5"/>
  <c r="F104" i="5"/>
  <c r="G104" i="5"/>
  <c r="H104" i="5"/>
  <c r="I104" i="5"/>
  <c r="J104" i="5"/>
  <c r="K104" i="5"/>
  <c r="L104" i="5"/>
  <c r="C105" i="5"/>
  <c r="D105" i="5"/>
  <c r="F105" i="5"/>
  <c r="G105" i="5"/>
  <c r="H105" i="5"/>
  <c r="I105" i="5"/>
  <c r="J105" i="5"/>
  <c r="K105" i="5"/>
  <c r="L105" i="5"/>
  <c r="M105" i="5" s="1"/>
  <c r="C106" i="5"/>
  <c r="D106" i="5"/>
  <c r="F106" i="5"/>
  <c r="G106" i="5"/>
  <c r="H106" i="5"/>
  <c r="I106" i="5"/>
  <c r="J106" i="5"/>
  <c r="K106" i="5"/>
  <c r="L106" i="5"/>
  <c r="C107" i="5"/>
  <c r="D107" i="5"/>
  <c r="F107" i="5"/>
  <c r="G107" i="5"/>
  <c r="H107" i="5"/>
  <c r="I107" i="5"/>
  <c r="J107" i="5"/>
  <c r="K107" i="5"/>
  <c r="L107" i="5"/>
  <c r="C108" i="5"/>
  <c r="D108" i="5"/>
  <c r="F108" i="5"/>
  <c r="G108" i="5"/>
  <c r="H108" i="5"/>
  <c r="I108" i="5"/>
  <c r="J108" i="5"/>
  <c r="K108" i="5"/>
  <c r="L108" i="5"/>
  <c r="C109" i="5"/>
  <c r="D109" i="5"/>
  <c r="F109" i="5"/>
  <c r="G109" i="5"/>
  <c r="H109" i="5"/>
  <c r="I109" i="5"/>
  <c r="J109" i="5"/>
  <c r="K109" i="5"/>
  <c r="M109" i="5" s="1"/>
  <c r="L109" i="5"/>
  <c r="C110" i="5"/>
  <c r="D110" i="5"/>
  <c r="F110" i="5"/>
  <c r="G110" i="5"/>
  <c r="H110" i="5"/>
  <c r="I110" i="5"/>
  <c r="J110" i="5"/>
  <c r="K110" i="5"/>
  <c r="L110" i="5"/>
  <c r="C111" i="5"/>
  <c r="D111" i="5"/>
  <c r="F111" i="5"/>
  <c r="G111" i="5"/>
  <c r="H111" i="5"/>
  <c r="I111" i="5"/>
  <c r="J111" i="5"/>
  <c r="K111" i="5"/>
  <c r="L111" i="5"/>
  <c r="C112" i="5"/>
  <c r="D112" i="5"/>
  <c r="F112" i="5"/>
  <c r="G112" i="5"/>
  <c r="H112" i="5"/>
  <c r="I112" i="5"/>
  <c r="J112" i="5"/>
  <c r="K112" i="5"/>
  <c r="L112" i="5"/>
  <c r="C113" i="5"/>
  <c r="D113" i="5"/>
  <c r="F113" i="5"/>
  <c r="G113" i="5"/>
  <c r="H113" i="5"/>
  <c r="I113" i="5"/>
  <c r="J113" i="5"/>
  <c r="K113" i="5"/>
  <c r="L113" i="5"/>
  <c r="M113" i="5" s="1"/>
  <c r="C114" i="5"/>
  <c r="D114" i="5"/>
  <c r="F114" i="5"/>
  <c r="G114" i="5"/>
  <c r="H114" i="5"/>
  <c r="I114" i="5"/>
  <c r="J114" i="5"/>
  <c r="K114" i="5"/>
  <c r="L114" i="5"/>
  <c r="C115" i="5"/>
  <c r="D115" i="5"/>
  <c r="F115" i="5"/>
  <c r="G115" i="5"/>
  <c r="H115" i="5"/>
  <c r="I115" i="5"/>
  <c r="J115" i="5"/>
  <c r="K115" i="5"/>
  <c r="L115" i="5"/>
  <c r="C116" i="5"/>
  <c r="D116" i="5"/>
  <c r="F116" i="5"/>
  <c r="G116" i="5"/>
  <c r="H116" i="5"/>
  <c r="I116" i="5"/>
  <c r="J116" i="5"/>
  <c r="K116" i="5"/>
  <c r="L116" i="5"/>
  <c r="C117" i="5"/>
  <c r="D117" i="5"/>
  <c r="F117" i="5"/>
  <c r="G117" i="5"/>
  <c r="H117" i="5"/>
  <c r="I117" i="5"/>
  <c r="J117" i="5"/>
  <c r="K117" i="5"/>
  <c r="M117" i="5" s="1"/>
  <c r="L117" i="5"/>
  <c r="C118" i="5"/>
  <c r="D118" i="5"/>
  <c r="F118" i="5"/>
  <c r="G118" i="5"/>
  <c r="H118" i="5"/>
  <c r="I118" i="5"/>
  <c r="J118" i="5"/>
  <c r="K118" i="5"/>
  <c r="L118" i="5"/>
  <c r="C119" i="5"/>
  <c r="D119" i="5"/>
  <c r="F119" i="5"/>
  <c r="G119" i="5"/>
  <c r="H119" i="5"/>
  <c r="I119" i="5"/>
  <c r="J119" i="5"/>
  <c r="K119" i="5"/>
  <c r="L119" i="5"/>
  <c r="C120" i="5"/>
  <c r="D120" i="5"/>
  <c r="F120" i="5"/>
  <c r="G120" i="5"/>
  <c r="H120" i="5"/>
  <c r="I120" i="5"/>
  <c r="J120" i="5"/>
  <c r="K120" i="5"/>
  <c r="C121" i="5"/>
  <c r="D121" i="5"/>
  <c r="F121" i="5"/>
  <c r="G121" i="5"/>
  <c r="H121" i="5"/>
  <c r="I121" i="5"/>
  <c r="J121" i="5"/>
  <c r="K121" i="5"/>
  <c r="L121" i="5"/>
  <c r="M121" i="5" s="1"/>
  <c r="C122" i="5"/>
  <c r="D122" i="5"/>
  <c r="F122" i="5"/>
  <c r="G122" i="5"/>
  <c r="H122" i="5"/>
  <c r="I122" i="5"/>
  <c r="J122" i="5"/>
  <c r="K122" i="5"/>
  <c r="L122" i="5"/>
  <c r="C123" i="5"/>
  <c r="D123" i="5"/>
  <c r="F123" i="5"/>
  <c r="G123" i="5"/>
  <c r="H123" i="5"/>
  <c r="I123" i="5"/>
  <c r="J123" i="5"/>
  <c r="K123" i="5"/>
  <c r="L123" i="5"/>
  <c r="C124" i="5"/>
  <c r="D124" i="5"/>
  <c r="F124" i="5"/>
  <c r="G124" i="5"/>
  <c r="H124" i="5"/>
  <c r="I124" i="5"/>
  <c r="J124" i="5"/>
  <c r="K124" i="5"/>
  <c r="L124" i="5"/>
  <c r="C125" i="5"/>
  <c r="D125" i="5"/>
  <c r="F125" i="5"/>
  <c r="G125" i="5"/>
  <c r="H125" i="5"/>
  <c r="I125" i="5"/>
  <c r="J125" i="5"/>
  <c r="K125" i="5"/>
  <c r="C126" i="5"/>
  <c r="D126" i="5"/>
  <c r="F126" i="5"/>
  <c r="G126" i="5"/>
  <c r="H126" i="5"/>
  <c r="I126" i="5"/>
  <c r="J126" i="5"/>
  <c r="K126" i="5"/>
  <c r="C127" i="5"/>
  <c r="D127" i="5"/>
  <c r="F127" i="5"/>
  <c r="G127" i="5"/>
  <c r="H127" i="5"/>
  <c r="I127" i="5"/>
  <c r="J127" i="5"/>
  <c r="K127" i="5"/>
  <c r="L127" i="5"/>
  <c r="C128" i="5"/>
  <c r="D128" i="5"/>
  <c r="F128" i="5"/>
  <c r="G128" i="5"/>
  <c r="H128" i="5"/>
  <c r="I128" i="5"/>
  <c r="J128" i="5"/>
  <c r="K128" i="5"/>
  <c r="L128" i="5"/>
  <c r="C129" i="5"/>
  <c r="D129" i="5"/>
  <c r="F129" i="5"/>
  <c r="G129" i="5"/>
  <c r="H129" i="5"/>
  <c r="I129" i="5"/>
  <c r="J129" i="5"/>
  <c r="K129" i="5"/>
  <c r="L129" i="5"/>
  <c r="M129" i="5" s="1"/>
  <c r="C130" i="5"/>
  <c r="D130" i="5"/>
  <c r="F130" i="5"/>
  <c r="G130" i="5"/>
  <c r="H130" i="5"/>
  <c r="I130" i="5"/>
  <c r="J130" i="5"/>
  <c r="K130" i="5"/>
  <c r="L130" i="5"/>
  <c r="C131" i="5"/>
  <c r="D131" i="5"/>
  <c r="F131" i="5"/>
  <c r="G131" i="5"/>
  <c r="H131" i="5"/>
  <c r="I131" i="5"/>
  <c r="J131" i="5"/>
  <c r="K131" i="5"/>
  <c r="L131" i="5"/>
  <c r="C132" i="5"/>
  <c r="D132" i="5"/>
  <c r="F132" i="5"/>
  <c r="G132" i="5"/>
  <c r="H132" i="5"/>
  <c r="I132" i="5"/>
  <c r="J132" i="5"/>
  <c r="K132" i="5"/>
  <c r="L132" i="5"/>
  <c r="C133" i="5"/>
  <c r="D133" i="5"/>
  <c r="F133" i="5"/>
  <c r="G133" i="5"/>
  <c r="H133" i="5"/>
  <c r="I133" i="5"/>
  <c r="J133" i="5"/>
  <c r="K133" i="5"/>
  <c r="M133" i="5" s="1"/>
  <c r="L133" i="5"/>
  <c r="C134" i="5"/>
  <c r="D134" i="5"/>
  <c r="F134" i="5"/>
  <c r="G134" i="5"/>
  <c r="H134" i="5"/>
  <c r="I134" i="5"/>
  <c r="J134" i="5"/>
  <c r="K134" i="5"/>
  <c r="L134" i="5"/>
  <c r="C135" i="5"/>
  <c r="D135" i="5"/>
  <c r="F135" i="5"/>
  <c r="G135" i="5"/>
  <c r="H135" i="5"/>
  <c r="I135" i="5"/>
  <c r="J135" i="5"/>
  <c r="K135" i="5"/>
  <c r="L135" i="5"/>
  <c r="C136" i="5"/>
  <c r="D136" i="5"/>
  <c r="F136" i="5"/>
  <c r="G136" i="5"/>
  <c r="H136" i="5"/>
  <c r="I136" i="5"/>
  <c r="J136" i="5"/>
  <c r="K136" i="5"/>
  <c r="L136" i="5"/>
  <c r="C137" i="5"/>
  <c r="D137" i="5"/>
  <c r="F137" i="5"/>
  <c r="G137" i="5"/>
  <c r="H137" i="5"/>
  <c r="I137" i="5"/>
  <c r="J137" i="5"/>
  <c r="K137" i="5"/>
  <c r="L137" i="5"/>
  <c r="M137" i="5" s="1"/>
  <c r="C138" i="5"/>
  <c r="D138" i="5"/>
  <c r="F138" i="5"/>
  <c r="G138" i="5"/>
  <c r="H138" i="5"/>
  <c r="I138" i="5"/>
  <c r="J138" i="5"/>
  <c r="K138" i="5"/>
  <c r="L138" i="5"/>
  <c r="C139" i="5"/>
  <c r="D139" i="5"/>
  <c r="F139" i="5"/>
  <c r="G139" i="5"/>
  <c r="H139" i="5"/>
  <c r="I139" i="5"/>
  <c r="J139" i="5"/>
  <c r="K139" i="5"/>
  <c r="L139" i="5"/>
  <c r="C140" i="5"/>
  <c r="D140" i="5"/>
  <c r="F140" i="5"/>
  <c r="G140" i="5"/>
  <c r="H140" i="5"/>
  <c r="I140" i="5"/>
  <c r="J140" i="5"/>
  <c r="K140" i="5"/>
  <c r="C141" i="5"/>
  <c r="D141" i="5"/>
  <c r="F141" i="5"/>
  <c r="G141" i="5"/>
  <c r="H141" i="5"/>
  <c r="I141" i="5"/>
  <c r="J141" i="5"/>
  <c r="K141" i="5"/>
  <c r="M141" i="5" s="1"/>
  <c r="L141" i="5"/>
  <c r="C142" i="5"/>
  <c r="D142" i="5"/>
  <c r="F142" i="5"/>
  <c r="G142" i="5"/>
  <c r="H142" i="5"/>
  <c r="I142" i="5"/>
  <c r="J142" i="5"/>
  <c r="K142" i="5"/>
  <c r="L142" i="5"/>
  <c r="C143" i="5"/>
  <c r="D143" i="5"/>
  <c r="F143" i="5"/>
  <c r="G143" i="5"/>
  <c r="H143" i="5"/>
  <c r="I143" i="5"/>
  <c r="J143" i="5"/>
  <c r="K143" i="5"/>
  <c r="L143" i="5"/>
  <c r="C144" i="5"/>
  <c r="D144" i="5"/>
  <c r="F144" i="5"/>
  <c r="G144" i="5"/>
  <c r="H144" i="5"/>
  <c r="I144" i="5"/>
  <c r="J144" i="5"/>
  <c r="K144" i="5"/>
  <c r="L144" i="5"/>
  <c r="C145" i="5"/>
  <c r="D145" i="5"/>
  <c r="F145" i="5"/>
  <c r="G145" i="5"/>
  <c r="H145" i="5"/>
  <c r="I145" i="5"/>
  <c r="J145" i="5"/>
  <c r="K145" i="5"/>
  <c r="L145" i="5"/>
  <c r="M145" i="5" s="1"/>
  <c r="C146" i="5"/>
  <c r="D146" i="5"/>
  <c r="F146" i="5"/>
  <c r="G146" i="5"/>
  <c r="H146" i="5"/>
  <c r="I146" i="5"/>
  <c r="J146" i="5"/>
  <c r="K146" i="5"/>
  <c r="L146" i="5"/>
  <c r="C147" i="5"/>
  <c r="D147" i="5"/>
  <c r="F147" i="5"/>
  <c r="G147" i="5"/>
  <c r="H147" i="5"/>
  <c r="I147" i="5"/>
  <c r="J147" i="5"/>
  <c r="K147" i="5"/>
  <c r="L147" i="5"/>
  <c r="C148" i="5"/>
  <c r="D148" i="5"/>
  <c r="F148" i="5"/>
  <c r="G148" i="5"/>
  <c r="H148" i="5"/>
  <c r="I148" i="5"/>
  <c r="J148" i="5"/>
  <c r="K148" i="5"/>
  <c r="L148" i="5"/>
  <c r="C149" i="5"/>
  <c r="D149" i="5"/>
  <c r="F149" i="5"/>
  <c r="G149" i="5"/>
  <c r="H149" i="5"/>
  <c r="I149" i="5"/>
  <c r="J149" i="5"/>
  <c r="K149" i="5"/>
  <c r="M149" i="5" s="1"/>
  <c r="L149" i="5"/>
  <c r="C150" i="5"/>
  <c r="D150" i="5"/>
  <c r="F150" i="5"/>
  <c r="G150" i="5"/>
  <c r="H150" i="5"/>
  <c r="I150" i="5"/>
  <c r="J150" i="5"/>
  <c r="K150" i="5"/>
  <c r="L150" i="5"/>
  <c r="C151" i="5"/>
  <c r="D151" i="5"/>
  <c r="F151" i="5"/>
  <c r="G151" i="5"/>
  <c r="H151" i="5"/>
  <c r="I151" i="5"/>
  <c r="J151" i="5"/>
  <c r="K151" i="5"/>
  <c r="L151" i="5"/>
  <c r="C152" i="5"/>
  <c r="D152" i="5"/>
  <c r="F152" i="5"/>
  <c r="G152" i="5"/>
  <c r="H152" i="5"/>
  <c r="I152" i="5"/>
  <c r="J152" i="5"/>
  <c r="K152" i="5"/>
  <c r="L152" i="5"/>
  <c r="C153" i="5"/>
  <c r="D153" i="5"/>
  <c r="F153" i="5"/>
  <c r="G153" i="5"/>
  <c r="H153" i="5"/>
  <c r="I153" i="5"/>
  <c r="J153" i="5"/>
  <c r="K153" i="5"/>
  <c r="L153" i="5"/>
  <c r="M153" i="5" s="1"/>
  <c r="C154" i="5"/>
  <c r="D154" i="5"/>
  <c r="F154" i="5"/>
  <c r="G154" i="5"/>
  <c r="H154" i="5"/>
  <c r="I154" i="5"/>
  <c r="J154" i="5"/>
  <c r="K154" i="5"/>
  <c r="L154" i="5"/>
  <c r="C155" i="5"/>
  <c r="D155" i="5"/>
  <c r="F155" i="5"/>
  <c r="G155" i="5"/>
  <c r="H155" i="5"/>
  <c r="I155" i="5"/>
  <c r="J155" i="5"/>
  <c r="K155" i="5"/>
  <c r="L155" i="5"/>
  <c r="C156" i="5"/>
  <c r="D156" i="5"/>
  <c r="F156" i="5"/>
  <c r="G156" i="5"/>
  <c r="H156" i="5"/>
  <c r="I156" i="5"/>
  <c r="J156" i="5"/>
  <c r="K156" i="5"/>
  <c r="L156" i="5"/>
  <c r="C157" i="5"/>
  <c r="D157" i="5"/>
  <c r="F157" i="5"/>
  <c r="G157" i="5"/>
  <c r="H157" i="5"/>
  <c r="I157" i="5"/>
  <c r="J157" i="5"/>
  <c r="K157" i="5"/>
  <c r="C158" i="5"/>
  <c r="D158" i="5"/>
  <c r="F158" i="5"/>
  <c r="G158" i="5"/>
  <c r="H158" i="5"/>
  <c r="I158" i="5"/>
  <c r="J158" i="5"/>
  <c r="K158" i="5"/>
  <c r="C159" i="5"/>
  <c r="D159" i="5"/>
  <c r="F159" i="5"/>
  <c r="G159" i="5"/>
  <c r="H159" i="5"/>
  <c r="I159" i="5"/>
  <c r="J159" i="5"/>
  <c r="K159" i="5"/>
  <c r="C160" i="5"/>
  <c r="D160" i="5"/>
  <c r="F160" i="5"/>
  <c r="G160" i="5"/>
  <c r="H160" i="5"/>
  <c r="I160" i="5"/>
  <c r="J160" i="5"/>
  <c r="K160" i="5"/>
  <c r="L160" i="5"/>
  <c r="C161" i="5"/>
  <c r="D161" i="5"/>
  <c r="F161" i="5"/>
  <c r="G161" i="5"/>
  <c r="H161" i="5"/>
  <c r="I161" i="5"/>
  <c r="J161" i="5"/>
  <c r="K161" i="5"/>
  <c r="L161" i="5"/>
  <c r="M161" i="5" s="1"/>
  <c r="C162" i="5"/>
  <c r="D162" i="5"/>
  <c r="F162" i="5"/>
  <c r="G162" i="5"/>
  <c r="H162" i="5"/>
  <c r="I162" i="5"/>
  <c r="J162" i="5"/>
  <c r="K162" i="5"/>
  <c r="L162" i="5"/>
  <c r="C163" i="5"/>
  <c r="D163" i="5"/>
  <c r="F163" i="5"/>
  <c r="G163" i="5"/>
  <c r="H163" i="5"/>
  <c r="I163" i="5"/>
  <c r="J163" i="5"/>
  <c r="K163" i="5"/>
  <c r="L163" i="5"/>
  <c r="C164" i="5"/>
  <c r="D164" i="5"/>
  <c r="F164" i="5"/>
  <c r="G164" i="5"/>
  <c r="H164" i="5"/>
  <c r="I164" i="5"/>
  <c r="J164" i="5"/>
  <c r="K164" i="5"/>
  <c r="C165" i="5"/>
  <c r="D165" i="5"/>
  <c r="F165" i="5"/>
  <c r="G165" i="5"/>
  <c r="H165" i="5"/>
  <c r="I165" i="5"/>
  <c r="J165" i="5"/>
  <c r="K165" i="5"/>
  <c r="C166" i="5"/>
  <c r="D166" i="5"/>
  <c r="F166" i="5"/>
  <c r="G166" i="5"/>
  <c r="H166" i="5"/>
  <c r="I166" i="5"/>
  <c r="J166" i="5"/>
  <c r="K166" i="5"/>
  <c r="L166" i="5"/>
  <c r="C167" i="5"/>
  <c r="D167" i="5"/>
  <c r="F167" i="5"/>
  <c r="G167" i="5"/>
  <c r="H167" i="5"/>
  <c r="I167" i="5"/>
  <c r="J167" i="5"/>
  <c r="K167" i="5"/>
  <c r="L167" i="5"/>
  <c r="C168" i="5"/>
  <c r="D168" i="5"/>
  <c r="F168" i="5"/>
  <c r="G168" i="5"/>
  <c r="H168" i="5"/>
  <c r="I168" i="5"/>
  <c r="J168" i="5"/>
  <c r="K168" i="5"/>
  <c r="L168" i="5"/>
  <c r="C169" i="5"/>
  <c r="D169" i="5"/>
  <c r="F169" i="5"/>
  <c r="G169" i="5"/>
  <c r="H169" i="5"/>
  <c r="I169" i="5"/>
  <c r="J169" i="5"/>
  <c r="K169" i="5"/>
  <c r="L169" i="5"/>
  <c r="M169" i="5" s="1"/>
  <c r="C170" i="5"/>
  <c r="D170" i="5"/>
  <c r="F170" i="5"/>
  <c r="G170" i="5"/>
  <c r="H170" i="5"/>
  <c r="I170" i="5"/>
  <c r="J170" i="5"/>
  <c r="K170" i="5"/>
  <c r="L170" i="5"/>
  <c r="C171" i="5"/>
  <c r="D171" i="5"/>
  <c r="F171" i="5"/>
  <c r="G171" i="5"/>
  <c r="H171" i="5"/>
  <c r="I171" i="5"/>
  <c r="J171" i="5"/>
  <c r="K171" i="5"/>
  <c r="L171" i="5"/>
  <c r="C172" i="5"/>
  <c r="D172" i="5"/>
  <c r="F172" i="5"/>
  <c r="G172" i="5"/>
  <c r="H172" i="5"/>
  <c r="I172" i="5"/>
  <c r="J172" i="5"/>
  <c r="K172" i="5"/>
  <c r="L172" i="5"/>
  <c r="C173" i="5"/>
  <c r="D173" i="5"/>
  <c r="F173" i="5"/>
  <c r="G173" i="5"/>
  <c r="H173" i="5"/>
  <c r="I173" i="5"/>
  <c r="J173" i="5"/>
  <c r="K173" i="5"/>
  <c r="M173" i="5" s="1"/>
  <c r="L173" i="5"/>
  <c r="C174" i="5"/>
  <c r="D174" i="5"/>
  <c r="F174" i="5"/>
  <c r="G174" i="5"/>
  <c r="H174" i="5"/>
  <c r="I174" i="5"/>
  <c r="J174" i="5"/>
  <c r="C10" i="5"/>
  <c r="D10" i="5"/>
  <c r="F10" i="5"/>
  <c r="G10" i="5"/>
  <c r="H10" i="5"/>
  <c r="I10" i="5"/>
  <c r="J10" i="5"/>
  <c r="K10" i="5"/>
  <c r="L10" i="5"/>
  <c r="D9" i="5"/>
  <c r="F9" i="5"/>
  <c r="G9" i="5"/>
  <c r="H9" i="5"/>
  <c r="I9" i="5"/>
  <c r="J9" i="5"/>
  <c r="K9" i="5"/>
  <c r="C9" i="5"/>
  <c r="H174" i="14"/>
  <c r="M150" i="14"/>
  <c r="M149" i="14"/>
  <c r="M121" i="14"/>
  <c r="E171" i="14"/>
  <c r="M86" i="8"/>
  <c r="E86" i="8"/>
  <c r="D174" i="2"/>
  <c r="D175" i="5" s="1"/>
  <c r="E174" i="2"/>
  <c r="F174" i="2"/>
  <c r="G174" i="2"/>
  <c r="H174" i="2"/>
  <c r="I174" i="2"/>
  <c r="J174" i="2"/>
  <c r="K174" i="2"/>
  <c r="L174" i="2"/>
  <c r="N174" i="2"/>
  <c r="C174" i="2"/>
  <c r="E163" i="14"/>
  <c r="E165" i="14"/>
  <c r="E119" i="14"/>
  <c r="E48" i="14"/>
  <c r="E49" i="14"/>
  <c r="E50" i="14"/>
  <c r="E51" i="14"/>
  <c r="E52" i="14"/>
  <c r="E53" i="14"/>
  <c r="E54" i="14"/>
  <c r="E55" i="14"/>
  <c r="E56" i="14"/>
  <c r="E57" i="14"/>
  <c r="E58" i="14"/>
  <c r="E59" i="14"/>
  <c r="E60" i="14"/>
  <c r="E61" i="14"/>
  <c r="E62" i="14"/>
  <c r="E63" i="14"/>
  <c r="E64" i="14"/>
  <c r="E65" i="14"/>
  <c r="E66" i="14"/>
  <c r="E67" i="14"/>
  <c r="E68" i="14"/>
  <c r="E69" i="14"/>
  <c r="E70" i="14"/>
  <c r="E71" i="14"/>
  <c r="E72" i="14"/>
  <c r="M42" i="14"/>
  <c r="E42" i="14"/>
  <c r="E25" i="14"/>
  <c r="E11" i="14"/>
  <c r="E12" i="14"/>
  <c r="E13" i="14"/>
  <c r="M16" i="15"/>
  <c r="M82" i="15"/>
  <c r="M157" i="15"/>
  <c r="F174" i="15"/>
  <c r="G174" i="15"/>
  <c r="H174" i="15"/>
  <c r="I174" i="15"/>
  <c r="J174" i="15"/>
  <c r="K174" i="15"/>
  <c r="L174" i="15"/>
  <c r="N174" i="15"/>
  <c r="E150" i="15"/>
  <c r="E42" i="15"/>
  <c r="E164" i="15"/>
  <c r="E163" i="15"/>
  <c r="E119" i="15"/>
  <c r="E25" i="15"/>
  <c r="N74" i="5"/>
  <c r="L174" i="13"/>
  <c r="M44" i="13"/>
  <c r="M45" i="13"/>
  <c r="M46" i="13"/>
  <c r="M47" i="13"/>
  <c r="M48" i="13"/>
  <c r="M49" i="13"/>
  <c r="M50" i="13"/>
  <c r="M51" i="13"/>
  <c r="M52" i="13"/>
  <c r="M53" i="13"/>
  <c r="M54" i="13"/>
  <c r="M55" i="13"/>
  <c r="M56" i="13"/>
  <c r="M57" i="13"/>
  <c r="M58" i="13"/>
  <c r="M59" i="13"/>
  <c r="M60" i="13"/>
  <c r="M61" i="13"/>
  <c r="M62" i="13"/>
  <c r="M63" i="13"/>
  <c r="M64" i="13"/>
  <c r="M65" i="13"/>
  <c r="M66" i="13"/>
  <c r="M67" i="13"/>
  <c r="M68" i="13"/>
  <c r="M69" i="13"/>
  <c r="M70" i="13"/>
  <c r="M71" i="13"/>
  <c r="M72" i="13"/>
  <c r="M73" i="13"/>
  <c r="M74" i="13"/>
  <c r="M75" i="13"/>
  <c r="M76" i="13"/>
  <c r="M77" i="13"/>
  <c r="M78" i="13"/>
  <c r="M79" i="13"/>
  <c r="M80" i="13"/>
  <c r="M81" i="13"/>
  <c r="M82" i="13"/>
  <c r="M83" i="13"/>
  <c r="M84" i="13"/>
  <c r="M85" i="13"/>
  <c r="M86" i="13"/>
  <c r="M87" i="13"/>
  <c r="M88" i="13"/>
  <c r="M89" i="13"/>
  <c r="M90" i="13"/>
  <c r="M91" i="13"/>
  <c r="M92" i="13"/>
  <c r="M93" i="13"/>
  <c r="M94" i="13"/>
  <c r="M95" i="13"/>
  <c r="M96" i="13"/>
  <c r="M97" i="13"/>
  <c r="M98" i="13"/>
  <c r="M99" i="13"/>
  <c r="M100" i="13"/>
  <c r="M101" i="13"/>
  <c r="M102" i="13"/>
  <c r="M103" i="13"/>
  <c r="M104" i="13"/>
  <c r="M105" i="13"/>
  <c r="M106" i="13"/>
  <c r="M107" i="13"/>
  <c r="M108" i="13"/>
  <c r="M109" i="13"/>
  <c r="M110" i="13"/>
  <c r="M111" i="13"/>
  <c r="M112" i="13"/>
  <c r="M113" i="13"/>
  <c r="M114" i="13"/>
  <c r="M115" i="13"/>
  <c r="M116" i="13"/>
  <c r="M117" i="13"/>
  <c r="M118" i="13"/>
  <c r="M119" i="13"/>
  <c r="M120" i="13"/>
  <c r="M121" i="13"/>
  <c r="M122" i="13"/>
  <c r="M123" i="13"/>
  <c r="M124" i="13"/>
  <c r="M125" i="13"/>
  <c r="M126" i="13"/>
  <c r="M127" i="13"/>
  <c r="M128" i="13"/>
  <c r="M129" i="13"/>
  <c r="M130" i="13"/>
  <c r="M131" i="13"/>
  <c r="M132" i="13"/>
  <c r="M133" i="13"/>
  <c r="M134" i="13"/>
  <c r="M135" i="13"/>
  <c r="M136" i="13"/>
  <c r="M137" i="13"/>
  <c r="M138" i="13"/>
  <c r="M139" i="13"/>
  <c r="M140" i="13"/>
  <c r="M141" i="13"/>
  <c r="M142" i="13"/>
  <c r="M143" i="13"/>
  <c r="M144" i="13"/>
  <c r="M145" i="13"/>
  <c r="M146" i="13"/>
  <c r="M147" i="13"/>
  <c r="M148" i="13"/>
  <c r="M149" i="13"/>
  <c r="M150" i="13"/>
  <c r="M151" i="13"/>
  <c r="M152" i="13"/>
  <c r="M153" i="13"/>
  <c r="M154" i="13"/>
  <c r="M155" i="13"/>
  <c r="M156" i="13"/>
  <c r="M157" i="13"/>
  <c r="M158" i="13"/>
  <c r="M159" i="13"/>
  <c r="M160" i="13"/>
  <c r="M161" i="13"/>
  <c r="M162" i="13"/>
  <c r="M163" i="13"/>
  <c r="M164" i="13"/>
  <c r="M165" i="13"/>
  <c r="M166" i="13"/>
  <c r="M167" i="13"/>
  <c r="M168" i="13"/>
  <c r="M169" i="13"/>
  <c r="M170" i="13"/>
  <c r="M171" i="13"/>
  <c r="M172" i="13"/>
  <c r="L10" i="11"/>
  <c r="L11" i="5" s="1"/>
  <c r="L163" i="11"/>
  <c r="L164" i="5" s="1"/>
  <c r="L158" i="11"/>
  <c r="L119" i="11"/>
  <c r="L164" i="11"/>
  <c r="L29" i="11"/>
  <c r="L30" i="5" s="1"/>
  <c r="L25" i="11"/>
  <c r="L23" i="11"/>
  <c r="M23" i="11" s="1"/>
  <c r="L16" i="11"/>
  <c r="L51" i="11"/>
  <c r="L52" i="5" s="1"/>
  <c r="L141" i="11"/>
  <c r="L139" i="11"/>
  <c r="L140" i="5" s="1"/>
  <c r="L138" i="11"/>
  <c r="E149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91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09" i="13"/>
  <c r="E110" i="13"/>
  <c r="E111" i="13"/>
  <c r="E112" i="13"/>
  <c r="E113" i="13"/>
  <c r="E114" i="13"/>
  <c r="E115" i="13"/>
  <c r="E116" i="13"/>
  <c r="E117" i="13"/>
  <c r="E118" i="13"/>
  <c r="E119" i="13"/>
  <c r="E120" i="13"/>
  <c r="E121" i="13"/>
  <c r="E122" i="13"/>
  <c r="E123" i="13"/>
  <c r="E124" i="13"/>
  <c r="E125" i="13"/>
  <c r="E126" i="13"/>
  <c r="E127" i="13"/>
  <c r="E128" i="13"/>
  <c r="E129" i="13"/>
  <c r="E130" i="13"/>
  <c r="E131" i="13"/>
  <c r="E132" i="13"/>
  <c r="E133" i="13"/>
  <c r="E134" i="13"/>
  <c r="E135" i="13"/>
  <c r="E136" i="13"/>
  <c r="E137" i="13"/>
  <c r="E138" i="13"/>
  <c r="E139" i="13"/>
  <c r="E140" i="13"/>
  <c r="E141" i="13"/>
  <c r="E142" i="13"/>
  <c r="E143" i="13"/>
  <c r="E144" i="13"/>
  <c r="E145" i="13"/>
  <c r="E146" i="13"/>
  <c r="E147" i="13"/>
  <c r="E148" i="13"/>
  <c r="E150" i="13"/>
  <c r="E151" i="13"/>
  <c r="E153" i="13"/>
  <c r="E155" i="13"/>
  <c r="E156" i="13"/>
  <c r="E158" i="13"/>
  <c r="E159" i="13"/>
  <c r="E160" i="13"/>
  <c r="E161" i="13"/>
  <c r="E162" i="13"/>
  <c r="E163" i="13"/>
  <c r="E164" i="13"/>
  <c r="E165" i="13"/>
  <c r="E166" i="13"/>
  <c r="E167" i="13"/>
  <c r="E168" i="13"/>
  <c r="E169" i="13"/>
  <c r="E170" i="13"/>
  <c r="E171" i="13"/>
  <c r="E172" i="13"/>
  <c r="E173" i="13"/>
  <c r="E25" i="13"/>
  <c r="M8" i="13"/>
  <c r="I174" i="11"/>
  <c r="C174" i="11"/>
  <c r="E121" i="11"/>
  <c r="E56" i="11"/>
  <c r="E16" i="11"/>
  <c r="N9" i="5"/>
  <c r="E9" i="11"/>
  <c r="E10" i="11"/>
  <c r="E11" i="11"/>
  <c r="E12" i="11"/>
  <c r="E13" i="11"/>
  <c r="E14" i="11"/>
  <c r="E15" i="11"/>
  <c r="E17" i="11"/>
  <c r="E18" i="11"/>
  <c r="E19" i="11"/>
  <c r="E20" i="11"/>
  <c r="E21" i="11"/>
  <c r="E22" i="11"/>
  <c r="E23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52" i="11"/>
  <c r="E53" i="11"/>
  <c r="E54" i="11"/>
  <c r="E55" i="11"/>
  <c r="E57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E102" i="11"/>
  <c r="E103" i="11"/>
  <c r="E104" i="11"/>
  <c r="E105" i="11"/>
  <c r="E106" i="11"/>
  <c r="E107" i="11"/>
  <c r="E108" i="11"/>
  <c r="E109" i="11"/>
  <c r="E110" i="11"/>
  <c r="E111" i="11"/>
  <c r="E112" i="11"/>
  <c r="E113" i="11"/>
  <c r="E114" i="11"/>
  <c r="E115" i="11"/>
  <c r="E116" i="11"/>
  <c r="E117" i="11"/>
  <c r="E118" i="11"/>
  <c r="E119" i="11"/>
  <c r="E120" i="11"/>
  <c r="E122" i="11"/>
  <c r="E123" i="11"/>
  <c r="E124" i="11"/>
  <c r="E125" i="11"/>
  <c r="E126" i="11"/>
  <c r="E127" i="11"/>
  <c r="E128" i="11"/>
  <c r="E129" i="11"/>
  <c r="E130" i="11"/>
  <c r="E131" i="11"/>
  <c r="E132" i="11"/>
  <c r="E133" i="11"/>
  <c r="E134" i="11"/>
  <c r="E135" i="11"/>
  <c r="E136" i="11"/>
  <c r="E137" i="11"/>
  <c r="E138" i="11"/>
  <c r="E139" i="11"/>
  <c r="E140" i="11"/>
  <c r="E141" i="11"/>
  <c r="E142" i="11"/>
  <c r="E143" i="11"/>
  <c r="E144" i="11"/>
  <c r="E145" i="11"/>
  <c r="E146" i="11"/>
  <c r="E147" i="11"/>
  <c r="E148" i="11"/>
  <c r="E149" i="11"/>
  <c r="E150" i="11"/>
  <c r="E151" i="11"/>
  <c r="E152" i="11"/>
  <c r="E153" i="11"/>
  <c r="E154" i="11"/>
  <c r="E155" i="11"/>
  <c r="E156" i="11"/>
  <c r="E157" i="11"/>
  <c r="E158" i="11"/>
  <c r="E159" i="11"/>
  <c r="E160" i="11"/>
  <c r="E161" i="11"/>
  <c r="E163" i="11"/>
  <c r="E164" i="11"/>
  <c r="E165" i="11"/>
  <c r="E166" i="11"/>
  <c r="E167" i="11"/>
  <c r="E168" i="11"/>
  <c r="E169" i="11"/>
  <c r="E170" i="11"/>
  <c r="E171" i="11"/>
  <c r="E172" i="11"/>
  <c r="E173" i="11"/>
  <c r="E174" i="5" s="1"/>
  <c r="L124" i="7"/>
  <c r="M124" i="7" s="1"/>
  <c r="L152" i="7"/>
  <c r="L125" i="7"/>
  <c r="E10" i="7"/>
  <c r="E11" i="7"/>
  <c r="E12" i="7"/>
  <c r="E13" i="7"/>
  <c r="E14" i="7"/>
  <c r="E15" i="7"/>
  <c r="E16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9" i="7"/>
  <c r="E128" i="10"/>
  <c r="E68" i="10"/>
  <c r="E67" i="10"/>
  <c r="E66" i="10"/>
  <c r="L171" i="10"/>
  <c r="L157" i="10"/>
  <c r="M157" i="10" s="1"/>
  <c r="L119" i="10"/>
  <c r="E11" i="10"/>
  <c r="E12" i="10"/>
  <c r="E13" i="10"/>
  <c r="K174" i="10"/>
  <c r="L174" i="10"/>
  <c r="E25" i="10"/>
  <c r="E119" i="10"/>
  <c r="E163" i="10"/>
  <c r="E164" i="10"/>
  <c r="N32" i="9"/>
  <c r="K174" i="9"/>
  <c r="M74" i="9"/>
  <c r="M82" i="9"/>
  <c r="E82" i="9"/>
  <c r="M81" i="9"/>
  <c r="E81" i="9"/>
  <c r="M80" i="9"/>
  <c r="E80" i="9"/>
  <c r="M79" i="9"/>
  <c r="E79" i="9"/>
  <c r="E9" i="9"/>
  <c r="E10" i="9"/>
  <c r="E11" i="9"/>
  <c r="E12" i="9"/>
  <c r="E13" i="9"/>
  <c r="E15" i="9"/>
  <c r="E17" i="9"/>
  <c r="E18" i="9"/>
  <c r="E19" i="9"/>
  <c r="E20" i="9"/>
  <c r="E21" i="9"/>
  <c r="E22" i="9"/>
  <c r="E24" i="9"/>
  <c r="E25" i="9"/>
  <c r="E26" i="9"/>
  <c r="E27" i="9"/>
  <c r="E28" i="9"/>
  <c r="E29" i="9"/>
  <c r="E30" i="9"/>
  <c r="E31" i="9"/>
  <c r="E32" i="9"/>
  <c r="E33" i="9"/>
  <c r="E34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E149" i="9"/>
  <c r="E150" i="9"/>
  <c r="E151" i="9"/>
  <c r="E152" i="9"/>
  <c r="E153" i="9"/>
  <c r="E154" i="9"/>
  <c r="E155" i="9"/>
  <c r="E156" i="9"/>
  <c r="E157" i="9"/>
  <c r="E158" i="9"/>
  <c r="E159" i="9"/>
  <c r="E160" i="9"/>
  <c r="E161" i="9"/>
  <c r="E162" i="9"/>
  <c r="E163" i="9"/>
  <c r="E164" i="9"/>
  <c r="E165" i="9"/>
  <c r="E166" i="9"/>
  <c r="E167" i="9"/>
  <c r="E168" i="9"/>
  <c r="E169" i="9"/>
  <c r="E170" i="9"/>
  <c r="E172" i="9"/>
  <c r="L158" i="9"/>
  <c r="L157" i="9"/>
  <c r="L158" i="5" s="1"/>
  <c r="L152" i="9"/>
  <c r="L125" i="9"/>
  <c r="L126" i="5" s="1"/>
  <c r="L119" i="9"/>
  <c r="L57" i="8"/>
  <c r="M57" i="8" s="1"/>
  <c r="L22" i="8"/>
  <c r="E149" i="8"/>
  <c r="E25" i="8"/>
  <c r="E163" i="8"/>
  <c r="E164" i="8"/>
  <c r="N32" i="6"/>
  <c r="N174" i="6" s="1"/>
  <c r="L23" i="6"/>
  <c r="L24" i="5" s="1"/>
  <c r="L164" i="6"/>
  <c r="L57" i="6"/>
  <c r="L58" i="5" s="1"/>
  <c r="L16" i="6"/>
  <c r="L174" i="6" s="1"/>
  <c r="G174" i="6"/>
  <c r="H174" i="6"/>
  <c r="I174" i="6"/>
  <c r="J174" i="6"/>
  <c r="K174" i="6"/>
  <c r="F174" i="6"/>
  <c r="E9" i="6"/>
  <c r="E10" i="6"/>
  <c r="E11" i="6"/>
  <c r="E12" i="5" s="1"/>
  <c r="E12" i="6"/>
  <c r="E13" i="5" s="1"/>
  <c r="E13" i="6"/>
  <c r="E14" i="5" s="1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5" s="1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5" s="1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N32" i="4"/>
  <c r="N174" i="4" s="1"/>
  <c r="L171" i="4"/>
  <c r="L164" i="4"/>
  <c r="M164" i="4" s="1"/>
  <c r="L163" i="4"/>
  <c r="L119" i="4"/>
  <c r="L120" i="5" s="1"/>
  <c r="L56" i="4"/>
  <c r="L32" i="4"/>
  <c r="L33" i="5" s="1"/>
  <c r="M33" i="5" s="1"/>
  <c r="L25" i="4"/>
  <c r="L8" i="4"/>
  <c r="L9" i="5" s="1"/>
  <c r="F174" i="4"/>
  <c r="G174" i="4"/>
  <c r="H174" i="4"/>
  <c r="I174" i="4"/>
  <c r="J174" i="4"/>
  <c r="K174" i="4"/>
  <c r="E21" i="4"/>
  <c r="E48" i="4"/>
  <c r="E49" i="4"/>
  <c r="E50" i="4"/>
  <c r="E51" i="4"/>
  <c r="E52" i="4"/>
  <c r="E53" i="4"/>
  <c r="E54" i="4"/>
  <c r="E25" i="4"/>
  <c r="E26" i="5" s="1"/>
  <c r="E128" i="4"/>
  <c r="E129" i="5" s="1"/>
  <c r="E163" i="4"/>
  <c r="E164" i="5" s="1"/>
  <c r="E164" i="4"/>
  <c r="E165" i="5" s="1"/>
  <c r="E165" i="4"/>
  <c r="E166" i="5" s="1"/>
  <c r="N22" i="5"/>
  <c r="K174" i="14"/>
  <c r="J174" i="14"/>
  <c r="I174" i="14"/>
  <c r="G174" i="14"/>
  <c r="F174" i="14"/>
  <c r="D174" i="14"/>
  <c r="C174" i="14"/>
  <c r="M172" i="14"/>
  <c r="E172" i="14"/>
  <c r="M171" i="14"/>
  <c r="M170" i="14"/>
  <c r="E170" i="14"/>
  <c r="M169" i="14"/>
  <c r="E169" i="14"/>
  <c r="M168" i="14"/>
  <c r="E168" i="14"/>
  <c r="M167" i="14"/>
  <c r="E167" i="14"/>
  <c r="M166" i="14"/>
  <c r="E166" i="14"/>
  <c r="M165" i="14"/>
  <c r="M164" i="14"/>
  <c r="M163" i="14"/>
  <c r="M162" i="14"/>
  <c r="E162" i="14"/>
  <c r="M161" i="14"/>
  <c r="E161" i="14"/>
  <c r="M160" i="14"/>
  <c r="E160" i="14"/>
  <c r="M159" i="14"/>
  <c r="E159" i="14"/>
  <c r="M158" i="14"/>
  <c r="E158" i="14"/>
  <c r="M157" i="14"/>
  <c r="E157" i="14"/>
  <c r="M156" i="14"/>
  <c r="E156" i="14"/>
  <c r="M155" i="14"/>
  <c r="E155" i="14"/>
  <c r="M154" i="14"/>
  <c r="M153" i="14"/>
  <c r="E153" i="14"/>
  <c r="M152" i="14"/>
  <c r="E152" i="14"/>
  <c r="M151" i="14"/>
  <c r="E151" i="14"/>
  <c r="E150" i="14"/>
  <c r="E149" i="14"/>
  <c r="M148" i="14"/>
  <c r="E148" i="14"/>
  <c r="M147" i="14"/>
  <c r="E147" i="14"/>
  <c r="M146" i="14"/>
  <c r="E146" i="14"/>
  <c r="M145" i="14"/>
  <c r="E145" i="14"/>
  <c r="M144" i="14"/>
  <c r="E144" i="14"/>
  <c r="M143" i="14"/>
  <c r="E143" i="14"/>
  <c r="M142" i="14"/>
  <c r="E142" i="14"/>
  <c r="M141" i="14"/>
  <c r="E141" i="14"/>
  <c r="M140" i="14"/>
  <c r="M139" i="14"/>
  <c r="E139" i="14"/>
  <c r="M138" i="14"/>
  <c r="E138" i="14"/>
  <c r="M137" i="14"/>
  <c r="E137" i="14"/>
  <c r="M136" i="14"/>
  <c r="E136" i="14"/>
  <c r="M135" i="14"/>
  <c r="E135" i="14"/>
  <c r="M134" i="14"/>
  <c r="E134" i="14"/>
  <c r="M133" i="14"/>
  <c r="E133" i="14"/>
  <c r="M132" i="14"/>
  <c r="E132" i="14"/>
  <c r="M131" i="14"/>
  <c r="E131" i="14"/>
  <c r="M130" i="14"/>
  <c r="E130" i="14"/>
  <c r="M129" i="14"/>
  <c r="E129" i="14"/>
  <c r="M128" i="14"/>
  <c r="M127" i="14"/>
  <c r="E127" i="14"/>
  <c r="M126" i="14"/>
  <c r="E126" i="14"/>
  <c r="M125" i="14"/>
  <c r="E125" i="14"/>
  <c r="M124" i="14"/>
  <c r="E124" i="14"/>
  <c r="M123" i="14"/>
  <c r="E123" i="14"/>
  <c r="M122" i="14"/>
  <c r="E122" i="14"/>
  <c r="E121" i="14"/>
  <c r="M120" i="14"/>
  <c r="E120" i="14"/>
  <c r="M119" i="14"/>
  <c r="M118" i="14"/>
  <c r="E118" i="14"/>
  <c r="M117" i="14"/>
  <c r="E117" i="14"/>
  <c r="E116" i="14"/>
  <c r="M115" i="14"/>
  <c r="E115" i="14"/>
  <c r="M114" i="14"/>
  <c r="E114" i="14"/>
  <c r="M113" i="14"/>
  <c r="E113" i="14"/>
  <c r="M112" i="14"/>
  <c r="E112" i="14"/>
  <c r="M111" i="14"/>
  <c r="E111" i="14"/>
  <c r="M110" i="14"/>
  <c r="E110" i="14"/>
  <c r="M109" i="14"/>
  <c r="E109" i="14"/>
  <c r="M108" i="14"/>
  <c r="E108" i="14"/>
  <c r="M107" i="14"/>
  <c r="E107" i="14"/>
  <c r="M106" i="14"/>
  <c r="E106" i="14"/>
  <c r="M105" i="14"/>
  <c r="E105" i="14"/>
  <c r="M104" i="14"/>
  <c r="E104" i="14"/>
  <c r="M103" i="14"/>
  <c r="E103" i="14"/>
  <c r="M102" i="14"/>
  <c r="E102" i="14"/>
  <c r="M101" i="14"/>
  <c r="E101" i="14"/>
  <c r="M100" i="14"/>
  <c r="E100" i="14"/>
  <c r="M99" i="14"/>
  <c r="E99" i="14"/>
  <c r="M98" i="14"/>
  <c r="E98" i="14"/>
  <c r="M97" i="14"/>
  <c r="E97" i="14"/>
  <c r="M96" i="14"/>
  <c r="E96" i="14"/>
  <c r="M95" i="14"/>
  <c r="E95" i="14"/>
  <c r="M94" i="14"/>
  <c r="E94" i="14"/>
  <c r="M93" i="14"/>
  <c r="E93" i="14"/>
  <c r="M92" i="14"/>
  <c r="E92" i="14"/>
  <c r="M91" i="14"/>
  <c r="E91" i="14"/>
  <c r="M90" i="14"/>
  <c r="E90" i="14"/>
  <c r="M89" i="14"/>
  <c r="E89" i="14"/>
  <c r="M88" i="14"/>
  <c r="E88" i="14"/>
  <c r="M87" i="14"/>
  <c r="E87" i="14"/>
  <c r="M86" i="14"/>
  <c r="E86" i="14"/>
  <c r="M85" i="14"/>
  <c r="E85" i="14"/>
  <c r="M84" i="14"/>
  <c r="E84" i="14"/>
  <c r="M83" i="14"/>
  <c r="E83" i="14"/>
  <c r="M82" i="14"/>
  <c r="E82" i="14"/>
  <c r="M81" i="14"/>
  <c r="E81" i="14"/>
  <c r="M80" i="14"/>
  <c r="E80" i="14"/>
  <c r="M79" i="14"/>
  <c r="E79" i="14"/>
  <c r="M78" i="14"/>
  <c r="E78" i="14"/>
  <c r="M77" i="14"/>
  <c r="E77" i="14"/>
  <c r="M76" i="14"/>
  <c r="E76" i="14"/>
  <c r="M75" i="14"/>
  <c r="E75" i="14"/>
  <c r="M74" i="14"/>
  <c r="E74" i="14"/>
  <c r="M73" i="14"/>
  <c r="E73" i="14"/>
  <c r="M72" i="14"/>
  <c r="M71" i="14"/>
  <c r="M70" i="14"/>
  <c r="M69" i="14"/>
  <c r="M68" i="14"/>
  <c r="M67" i="14"/>
  <c r="M66" i="14"/>
  <c r="M65" i="14"/>
  <c r="M64" i="14"/>
  <c r="M63" i="14"/>
  <c r="M62" i="14"/>
  <c r="M61" i="14"/>
  <c r="M60" i="14"/>
  <c r="M59" i="14"/>
  <c r="M58" i="14"/>
  <c r="M57" i="14"/>
  <c r="M56" i="14"/>
  <c r="M55" i="14"/>
  <c r="M54" i="14"/>
  <c r="M53" i="14"/>
  <c r="M52" i="14"/>
  <c r="M51" i="14"/>
  <c r="M50" i="14"/>
  <c r="M49" i="14"/>
  <c r="M48" i="14"/>
  <c r="M47" i="14"/>
  <c r="E47" i="14"/>
  <c r="M46" i="14"/>
  <c r="E46" i="14"/>
  <c r="M45" i="14"/>
  <c r="E45" i="14"/>
  <c r="M44" i="14"/>
  <c r="E44" i="14"/>
  <c r="M43" i="14"/>
  <c r="E43" i="14"/>
  <c r="M41" i="14"/>
  <c r="E41" i="14"/>
  <c r="M40" i="14"/>
  <c r="E40" i="14"/>
  <c r="M39" i="14"/>
  <c r="E39" i="14"/>
  <c r="M38" i="14"/>
  <c r="E38" i="14"/>
  <c r="M37" i="14"/>
  <c r="E37" i="14"/>
  <c r="M36" i="14"/>
  <c r="E36" i="14"/>
  <c r="M35" i="14"/>
  <c r="E35" i="14"/>
  <c r="M34" i="14"/>
  <c r="E34" i="14"/>
  <c r="M33" i="14"/>
  <c r="E33" i="14"/>
  <c r="M32" i="14"/>
  <c r="M31" i="14"/>
  <c r="E31" i="14"/>
  <c r="M30" i="14"/>
  <c r="E30" i="14"/>
  <c r="M29" i="14"/>
  <c r="E29" i="14"/>
  <c r="M28" i="14"/>
  <c r="E28" i="14"/>
  <c r="M27" i="14"/>
  <c r="E27" i="14"/>
  <c r="M26" i="14"/>
  <c r="E26" i="14"/>
  <c r="M24" i="14"/>
  <c r="E24" i="14"/>
  <c r="M23" i="14"/>
  <c r="E23" i="14"/>
  <c r="M22" i="14"/>
  <c r="E22" i="14"/>
  <c r="N174" i="14"/>
  <c r="M21" i="14"/>
  <c r="E21" i="14"/>
  <c r="M20" i="14"/>
  <c r="E20" i="14"/>
  <c r="M19" i="14"/>
  <c r="E19" i="14"/>
  <c r="M18" i="14"/>
  <c r="E18" i="14"/>
  <c r="E17" i="14"/>
  <c r="M16" i="14"/>
  <c r="E16" i="14"/>
  <c r="E15" i="14"/>
  <c r="M14" i="14"/>
  <c r="E14" i="14"/>
  <c r="M13" i="14"/>
  <c r="M12" i="14"/>
  <c r="M11" i="14"/>
  <c r="M10" i="14"/>
  <c r="E10" i="14"/>
  <c r="M9" i="14"/>
  <c r="E9" i="14"/>
  <c r="M8" i="14"/>
  <c r="E8" i="14"/>
  <c r="D174" i="15"/>
  <c r="C174" i="15"/>
  <c r="M172" i="15"/>
  <c r="E172" i="15"/>
  <c r="M171" i="15"/>
  <c r="M170" i="15"/>
  <c r="E170" i="15"/>
  <c r="M169" i="15"/>
  <c r="E169" i="15"/>
  <c r="M168" i="15"/>
  <c r="E168" i="15"/>
  <c r="M167" i="15"/>
  <c r="E167" i="15"/>
  <c r="M166" i="15"/>
  <c r="E166" i="15"/>
  <c r="M165" i="15"/>
  <c r="M164" i="15"/>
  <c r="M163" i="15"/>
  <c r="M162" i="15"/>
  <c r="E162" i="15"/>
  <c r="M161" i="15"/>
  <c r="E161" i="15"/>
  <c r="M160" i="15"/>
  <c r="E160" i="15"/>
  <c r="M159" i="15"/>
  <c r="E159" i="15"/>
  <c r="M158" i="15"/>
  <c r="M156" i="15"/>
  <c r="E156" i="15"/>
  <c r="M155" i="15"/>
  <c r="E155" i="15"/>
  <c r="M154" i="15"/>
  <c r="E154" i="15"/>
  <c r="M153" i="15"/>
  <c r="E153" i="15"/>
  <c r="M152" i="15"/>
  <c r="E152" i="15"/>
  <c r="M151" i="15"/>
  <c r="E151" i="15"/>
  <c r="M150" i="15"/>
  <c r="M149" i="15"/>
  <c r="E149" i="15"/>
  <c r="M148" i="15"/>
  <c r="E148" i="15"/>
  <c r="M147" i="15"/>
  <c r="E147" i="15"/>
  <c r="M146" i="15"/>
  <c r="E146" i="15"/>
  <c r="M145" i="15"/>
  <c r="E145" i="15"/>
  <c r="M144" i="15"/>
  <c r="E144" i="15"/>
  <c r="M143" i="15"/>
  <c r="E143" i="15"/>
  <c r="M142" i="15"/>
  <c r="E142" i="15"/>
  <c r="M141" i="15"/>
  <c r="E141" i="15"/>
  <c r="M140" i="15"/>
  <c r="E140" i="15"/>
  <c r="M139" i="15"/>
  <c r="E139" i="15"/>
  <c r="M138" i="15"/>
  <c r="E138" i="15"/>
  <c r="M137" i="15"/>
  <c r="E137" i="15"/>
  <c r="M136" i="15"/>
  <c r="E136" i="15"/>
  <c r="M135" i="15"/>
  <c r="E135" i="15"/>
  <c r="M134" i="15"/>
  <c r="E134" i="15"/>
  <c r="M133" i="15"/>
  <c r="E133" i="15"/>
  <c r="M132" i="15"/>
  <c r="E132" i="15"/>
  <c r="M131" i="15"/>
  <c r="E131" i="15"/>
  <c r="M130" i="15"/>
  <c r="E130" i="15"/>
  <c r="M129" i="15"/>
  <c r="E129" i="15"/>
  <c r="M128" i="15"/>
  <c r="M127" i="15"/>
  <c r="E127" i="15"/>
  <c r="M126" i="15"/>
  <c r="E126" i="15"/>
  <c r="M125" i="15"/>
  <c r="E125" i="15"/>
  <c r="M124" i="15"/>
  <c r="E124" i="15"/>
  <c r="M123" i="15"/>
  <c r="E123" i="15"/>
  <c r="M122" i="15"/>
  <c r="E122" i="15"/>
  <c r="M121" i="15"/>
  <c r="E121" i="15"/>
  <c r="M120" i="15"/>
  <c r="E120" i="15"/>
  <c r="M119" i="15"/>
  <c r="M118" i="15"/>
  <c r="E118" i="15"/>
  <c r="M117" i="15"/>
  <c r="E117" i="15"/>
  <c r="M116" i="15"/>
  <c r="E116" i="15"/>
  <c r="M115" i="15"/>
  <c r="E115" i="15"/>
  <c r="M114" i="15"/>
  <c r="E114" i="15"/>
  <c r="M113" i="15"/>
  <c r="E113" i="15"/>
  <c r="M112" i="15"/>
  <c r="E112" i="15"/>
  <c r="M111" i="15"/>
  <c r="E111" i="15"/>
  <c r="M110" i="15"/>
  <c r="E110" i="15"/>
  <c r="M109" i="15"/>
  <c r="M108" i="15"/>
  <c r="E108" i="15"/>
  <c r="M107" i="15"/>
  <c r="E107" i="15"/>
  <c r="M106" i="15"/>
  <c r="E106" i="15"/>
  <c r="M105" i="15"/>
  <c r="E105" i="15"/>
  <c r="M104" i="15"/>
  <c r="E104" i="15"/>
  <c r="M103" i="15"/>
  <c r="E103" i="15"/>
  <c r="M102" i="15"/>
  <c r="E102" i="15"/>
  <c r="M101" i="15"/>
  <c r="E101" i="15"/>
  <c r="M100" i="15"/>
  <c r="E100" i="15"/>
  <c r="M99" i="15"/>
  <c r="E99" i="15"/>
  <c r="M98" i="15"/>
  <c r="E98" i="15"/>
  <c r="M97" i="15"/>
  <c r="E97" i="15"/>
  <c r="M96" i="15"/>
  <c r="E96" i="15"/>
  <c r="M95" i="15"/>
  <c r="E95" i="15"/>
  <c r="M94" i="15"/>
  <c r="E94" i="15"/>
  <c r="M93" i="15"/>
  <c r="E93" i="15"/>
  <c r="M92" i="15"/>
  <c r="E92" i="15"/>
  <c r="M91" i="15"/>
  <c r="E91" i="15"/>
  <c r="M90" i="15"/>
  <c r="E90" i="15"/>
  <c r="M89" i="15"/>
  <c r="E89" i="15"/>
  <c r="M88" i="15"/>
  <c r="E88" i="15"/>
  <c r="M87" i="15"/>
  <c r="E87" i="15"/>
  <c r="M86" i="15"/>
  <c r="E86" i="15"/>
  <c r="M85" i="15"/>
  <c r="E85" i="15"/>
  <c r="M84" i="15"/>
  <c r="E84" i="15"/>
  <c r="M83" i="15"/>
  <c r="E83" i="15"/>
  <c r="E82" i="15"/>
  <c r="M81" i="15"/>
  <c r="E81" i="15"/>
  <c r="M80" i="15"/>
  <c r="E80" i="15"/>
  <c r="M79" i="15"/>
  <c r="E79" i="15"/>
  <c r="M78" i="15"/>
  <c r="E78" i="15"/>
  <c r="M77" i="15"/>
  <c r="E77" i="15"/>
  <c r="M76" i="15"/>
  <c r="E76" i="15"/>
  <c r="M75" i="15"/>
  <c r="E75" i="15"/>
  <c r="M74" i="15"/>
  <c r="M73" i="15"/>
  <c r="E73" i="15"/>
  <c r="M72" i="15"/>
  <c r="E72" i="15"/>
  <c r="M71" i="15"/>
  <c r="E71" i="15"/>
  <c r="M70" i="15"/>
  <c r="E70" i="15"/>
  <c r="M69" i="15"/>
  <c r="E69" i="15"/>
  <c r="M68" i="15"/>
  <c r="E68" i="15"/>
  <c r="M67" i="15"/>
  <c r="E67" i="15"/>
  <c r="M66" i="15"/>
  <c r="E66" i="15"/>
  <c r="M65" i="15"/>
  <c r="E65" i="15"/>
  <c r="M64" i="15"/>
  <c r="E64" i="15"/>
  <c r="M63" i="15"/>
  <c r="E63" i="15"/>
  <c r="M62" i="15"/>
  <c r="E62" i="15"/>
  <c r="M61" i="15"/>
  <c r="E61" i="15"/>
  <c r="M60" i="15"/>
  <c r="E60" i="15"/>
  <c r="M59" i="15"/>
  <c r="E59" i="15"/>
  <c r="M58" i="15"/>
  <c r="E58" i="15"/>
  <c r="M57" i="15"/>
  <c r="E57" i="15"/>
  <c r="M56" i="15"/>
  <c r="E56" i="15"/>
  <c r="M55" i="15"/>
  <c r="E55" i="15"/>
  <c r="M54" i="15"/>
  <c r="M53" i="15"/>
  <c r="E53" i="15"/>
  <c r="M52" i="15"/>
  <c r="M51" i="15"/>
  <c r="E51" i="15"/>
  <c r="M50" i="15"/>
  <c r="E50" i="15"/>
  <c r="M49" i="15"/>
  <c r="E49" i="15"/>
  <c r="M48" i="15"/>
  <c r="M47" i="15"/>
  <c r="E47" i="15"/>
  <c r="M46" i="15"/>
  <c r="E46" i="15"/>
  <c r="M45" i="15"/>
  <c r="E45" i="15"/>
  <c r="M44" i="15"/>
  <c r="E44" i="15"/>
  <c r="M43" i="15"/>
  <c r="E43" i="15"/>
  <c r="M41" i="15"/>
  <c r="E41" i="15"/>
  <c r="M40" i="15"/>
  <c r="E40" i="15"/>
  <c r="M39" i="15"/>
  <c r="E39" i="15"/>
  <c r="M38" i="15"/>
  <c r="E38" i="15"/>
  <c r="M37" i="15"/>
  <c r="E37" i="15"/>
  <c r="M36" i="15"/>
  <c r="E36" i="15"/>
  <c r="M35" i="15"/>
  <c r="E35" i="15"/>
  <c r="M34" i="15"/>
  <c r="E34" i="15"/>
  <c r="M33" i="15"/>
  <c r="E33" i="15"/>
  <c r="M32" i="15"/>
  <c r="M31" i="15"/>
  <c r="E31" i="15"/>
  <c r="M30" i="15"/>
  <c r="E30" i="15"/>
  <c r="M29" i="15"/>
  <c r="E29" i="15"/>
  <c r="M28" i="15"/>
  <c r="E28" i="15"/>
  <c r="M27" i="15"/>
  <c r="E27" i="15"/>
  <c r="M26" i="15"/>
  <c r="E26" i="15"/>
  <c r="M25" i="15"/>
  <c r="M24" i="15"/>
  <c r="E24" i="15"/>
  <c r="M23" i="15"/>
  <c r="E23" i="15"/>
  <c r="M22" i="15"/>
  <c r="E22" i="15"/>
  <c r="M21" i="15"/>
  <c r="E21" i="15"/>
  <c r="M20" i="15"/>
  <c r="E20" i="15"/>
  <c r="M19" i="15"/>
  <c r="E19" i="15"/>
  <c r="M18" i="15"/>
  <c r="E18" i="15"/>
  <c r="E17" i="15"/>
  <c r="E16" i="15"/>
  <c r="M15" i="15"/>
  <c r="E15" i="15"/>
  <c r="M14" i="15"/>
  <c r="M13" i="15"/>
  <c r="M12" i="15"/>
  <c r="M11" i="15"/>
  <c r="M10" i="15"/>
  <c r="E10" i="15"/>
  <c r="M9" i="15"/>
  <c r="E9" i="15"/>
  <c r="M8" i="15"/>
  <c r="E8" i="15"/>
  <c r="K174" i="13"/>
  <c r="J174" i="13"/>
  <c r="I174" i="13"/>
  <c r="H174" i="13"/>
  <c r="G174" i="13"/>
  <c r="F174" i="13"/>
  <c r="D174" i="13"/>
  <c r="C174" i="13"/>
  <c r="M43" i="13"/>
  <c r="M41" i="13"/>
  <c r="E41" i="13"/>
  <c r="M40" i="13"/>
  <c r="E40" i="13"/>
  <c r="M39" i="13"/>
  <c r="E39" i="13"/>
  <c r="M38" i="13"/>
  <c r="E38" i="13"/>
  <c r="M37" i="13"/>
  <c r="E37" i="13"/>
  <c r="M36" i="13"/>
  <c r="E36" i="13"/>
  <c r="M35" i="13"/>
  <c r="E35" i="13"/>
  <c r="M34" i="13"/>
  <c r="E34" i="13"/>
  <c r="M33" i="13"/>
  <c r="E33" i="13"/>
  <c r="M32" i="13"/>
  <c r="M31" i="13"/>
  <c r="E31" i="13"/>
  <c r="M30" i="13"/>
  <c r="E30" i="13"/>
  <c r="M29" i="13"/>
  <c r="E29" i="13"/>
  <c r="M28" i="13"/>
  <c r="E28" i="13"/>
  <c r="M27" i="13"/>
  <c r="E27" i="13"/>
  <c r="M26" i="13"/>
  <c r="E26" i="13"/>
  <c r="M25" i="13"/>
  <c r="M24" i="13"/>
  <c r="E24" i="13"/>
  <c r="M23" i="13"/>
  <c r="E23" i="13"/>
  <c r="M22" i="13"/>
  <c r="E22" i="13"/>
  <c r="N174" i="13"/>
  <c r="M21" i="13"/>
  <c r="E21" i="13"/>
  <c r="M20" i="13"/>
  <c r="E20" i="13"/>
  <c r="M19" i="13"/>
  <c r="E19" i="13"/>
  <c r="M18" i="13"/>
  <c r="E18" i="13"/>
  <c r="M17" i="13"/>
  <c r="E17" i="13"/>
  <c r="M16" i="13"/>
  <c r="E16" i="13"/>
  <c r="M15" i="13"/>
  <c r="E15" i="13"/>
  <c r="M14" i="13"/>
  <c r="E14" i="13"/>
  <c r="M13" i="13"/>
  <c r="M12" i="13"/>
  <c r="M11" i="13"/>
  <c r="M10" i="13"/>
  <c r="E10" i="13"/>
  <c r="M9" i="13"/>
  <c r="E9" i="13"/>
  <c r="E8" i="13"/>
  <c r="E174" i="13" s="1"/>
  <c r="K174" i="11"/>
  <c r="J174" i="11"/>
  <c r="H174" i="11"/>
  <c r="G174" i="11"/>
  <c r="F174" i="11"/>
  <c r="D174" i="11"/>
  <c r="M172" i="11"/>
  <c r="M171" i="11"/>
  <c r="M170" i="11"/>
  <c r="M169" i="11"/>
  <c r="M168" i="11"/>
  <c r="M167" i="11"/>
  <c r="M166" i="11"/>
  <c r="M165" i="11"/>
  <c r="M164" i="11"/>
  <c r="M163" i="11"/>
  <c r="M162" i="11"/>
  <c r="M161" i="11"/>
  <c r="M160" i="11"/>
  <c r="M159" i="11"/>
  <c r="M158" i="11"/>
  <c r="M157" i="11"/>
  <c r="M156" i="11"/>
  <c r="M155" i="11"/>
  <c r="M154" i="11"/>
  <c r="M153" i="11"/>
  <c r="M152" i="11"/>
  <c r="M151" i="11"/>
  <c r="M150" i="11"/>
  <c r="M149" i="11"/>
  <c r="M148" i="11"/>
  <c r="M147" i="11"/>
  <c r="M146" i="11"/>
  <c r="M145" i="11"/>
  <c r="M144" i="11"/>
  <c r="M143" i="11"/>
  <c r="M142" i="11"/>
  <c r="M141" i="11"/>
  <c r="M140" i="11"/>
  <c r="M139" i="11"/>
  <c r="M138" i="11"/>
  <c r="M137" i="11"/>
  <c r="M136" i="11"/>
  <c r="M135" i="11"/>
  <c r="M134" i="11"/>
  <c r="M133" i="11"/>
  <c r="M132" i="11"/>
  <c r="M131" i="11"/>
  <c r="M130" i="11"/>
  <c r="M129" i="11"/>
  <c r="M128" i="11"/>
  <c r="M127" i="11"/>
  <c r="M126" i="11"/>
  <c r="M125" i="11"/>
  <c r="M124" i="11"/>
  <c r="M123" i="11"/>
  <c r="M122" i="11"/>
  <c r="M121" i="11"/>
  <c r="M120" i="11"/>
  <c r="M119" i="11"/>
  <c r="M118" i="11"/>
  <c r="M117" i="11"/>
  <c r="M116" i="11"/>
  <c r="M115" i="11"/>
  <c r="M114" i="11"/>
  <c r="M113" i="11"/>
  <c r="M112" i="11"/>
  <c r="M111" i="11"/>
  <c r="M110" i="11"/>
  <c r="M109" i="11"/>
  <c r="M108" i="11"/>
  <c r="M107" i="11"/>
  <c r="M106" i="11"/>
  <c r="M105" i="11"/>
  <c r="M104" i="11"/>
  <c r="M103" i="11"/>
  <c r="M102" i="11"/>
  <c r="M101" i="11"/>
  <c r="M100" i="11"/>
  <c r="M99" i="11"/>
  <c r="M98" i="11"/>
  <c r="M97" i="11"/>
  <c r="M96" i="11"/>
  <c r="M95" i="11"/>
  <c r="M94" i="11"/>
  <c r="M93" i="11"/>
  <c r="M92" i="11"/>
  <c r="M91" i="11"/>
  <c r="M90" i="11"/>
  <c r="M89" i="11"/>
  <c r="M88" i="11"/>
  <c r="M87" i="11"/>
  <c r="M86" i="11"/>
  <c r="M85" i="11"/>
  <c r="M84" i="11"/>
  <c r="M83" i="11"/>
  <c r="M82" i="11"/>
  <c r="M81" i="11"/>
  <c r="M80" i="11"/>
  <c r="M79" i="11"/>
  <c r="M78" i="11"/>
  <c r="M77" i="11"/>
  <c r="M76" i="11"/>
  <c r="M75" i="11"/>
  <c r="M74" i="11"/>
  <c r="M73" i="11"/>
  <c r="M72" i="11"/>
  <c r="M71" i="11"/>
  <c r="M70" i="11"/>
  <c r="M69" i="11"/>
  <c r="M68" i="11"/>
  <c r="M67" i="11"/>
  <c r="M66" i="11"/>
  <c r="M65" i="11"/>
  <c r="M64" i="11"/>
  <c r="M63" i="11"/>
  <c r="M62" i="11"/>
  <c r="M61" i="11"/>
  <c r="M60" i="11"/>
  <c r="M59" i="11"/>
  <c r="M58" i="11"/>
  <c r="M57" i="11"/>
  <c r="M56" i="11"/>
  <c r="M55" i="11"/>
  <c r="M54" i="11"/>
  <c r="M53" i="11"/>
  <c r="M52" i="11"/>
  <c r="M51" i="11"/>
  <c r="M50" i="11"/>
  <c r="M49" i="11"/>
  <c r="M48" i="11"/>
  <c r="M47" i="11"/>
  <c r="M46" i="11"/>
  <c r="M45" i="11"/>
  <c r="M44" i="11"/>
  <c r="M43" i="11"/>
  <c r="M41" i="11"/>
  <c r="M40" i="11"/>
  <c r="M39" i="11"/>
  <c r="M38" i="11"/>
  <c r="M37" i="11"/>
  <c r="M36" i="11"/>
  <c r="M35" i="11"/>
  <c r="M34" i="11"/>
  <c r="M33" i="11"/>
  <c r="M32" i="11"/>
  <c r="M31" i="11"/>
  <c r="M30" i="11"/>
  <c r="M28" i="11"/>
  <c r="M27" i="11"/>
  <c r="M26" i="11"/>
  <c r="M25" i="11"/>
  <c r="M24" i="11"/>
  <c r="M22" i="11"/>
  <c r="N174" i="11"/>
  <c r="M21" i="11"/>
  <c r="M20" i="11"/>
  <c r="M19" i="11"/>
  <c r="M18" i="11"/>
  <c r="L174" i="11"/>
  <c r="M16" i="11"/>
  <c r="M15" i="11"/>
  <c r="M14" i="11"/>
  <c r="M13" i="11"/>
  <c r="M12" i="11"/>
  <c r="M11" i="11"/>
  <c r="M10" i="11"/>
  <c r="M9" i="11"/>
  <c r="M8" i="11"/>
  <c r="E8" i="11"/>
  <c r="E174" i="11" s="1"/>
  <c r="K174" i="7"/>
  <c r="J174" i="7"/>
  <c r="I174" i="7"/>
  <c r="H174" i="7"/>
  <c r="G174" i="7"/>
  <c r="F174" i="7"/>
  <c r="D174" i="7"/>
  <c r="C174" i="7"/>
  <c r="M172" i="7"/>
  <c r="M171" i="7"/>
  <c r="M170" i="7"/>
  <c r="M169" i="7"/>
  <c r="M168" i="7"/>
  <c r="M167" i="7"/>
  <c r="M166" i="7"/>
  <c r="M165" i="7"/>
  <c r="M164" i="7"/>
  <c r="M163" i="7"/>
  <c r="M162" i="7"/>
  <c r="M161" i="7"/>
  <c r="M160" i="7"/>
  <c r="M159" i="7"/>
  <c r="M158" i="7"/>
  <c r="M157" i="7"/>
  <c r="M156" i="7"/>
  <c r="M155" i="7"/>
  <c r="M154" i="7"/>
  <c r="M153" i="7"/>
  <c r="M152" i="7"/>
  <c r="M151" i="7"/>
  <c r="M150" i="7"/>
  <c r="M149" i="7"/>
  <c r="M148" i="7"/>
  <c r="M147" i="7"/>
  <c r="M146" i="7"/>
  <c r="M145" i="7"/>
  <c r="M144" i="7"/>
  <c r="M143" i="7"/>
  <c r="M142" i="7"/>
  <c r="M141" i="7"/>
  <c r="M140" i="7"/>
  <c r="M139" i="7"/>
  <c r="M138" i="7"/>
  <c r="M137" i="7"/>
  <c r="M136" i="7"/>
  <c r="M135" i="7"/>
  <c r="M134" i="7"/>
  <c r="M133" i="7"/>
  <c r="M132" i="7"/>
  <c r="M131" i="7"/>
  <c r="M130" i="7"/>
  <c r="M129" i="7"/>
  <c r="M128" i="7"/>
  <c r="M127" i="7"/>
  <c r="M126" i="7"/>
  <c r="M125" i="7"/>
  <c r="M123" i="7"/>
  <c r="M122" i="7"/>
  <c r="M121" i="7"/>
  <c r="M120" i="7"/>
  <c r="M119" i="7"/>
  <c r="M118" i="7"/>
  <c r="M117" i="7"/>
  <c r="M116" i="7"/>
  <c r="M115" i="7"/>
  <c r="M114" i="7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N174" i="7"/>
  <c r="M21" i="7"/>
  <c r="M20" i="7"/>
  <c r="M19" i="7"/>
  <c r="M18" i="7"/>
  <c r="M16" i="7"/>
  <c r="M15" i="7"/>
  <c r="M14" i="7"/>
  <c r="M13" i="7"/>
  <c r="M12" i="7"/>
  <c r="M11" i="7"/>
  <c r="M10" i="7"/>
  <c r="M9" i="7"/>
  <c r="M8" i="7"/>
  <c r="E8" i="7"/>
  <c r="J174" i="10"/>
  <c r="I174" i="10"/>
  <c r="H174" i="10"/>
  <c r="G174" i="10"/>
  <c r="F174" i="10"/>
  <c r="D174" i="10"/>
  <c r="C174" i="10"/>
  <c r="M172" i="10"/>
  <c r="E172" i="10"/>
  <c r="M171" i="10"/>
  <c r="E171" i="10"/>
  <c r="M170" i="10"/>
  <c r="E170" i="10"/>
  <c r="M169" i="10"/>
  <c r="E169" i="10"/>
  <c r="M168" i="10"/>
  <c r="E168" i="10"/>
  <c r="M167" i="10"/>
  <c r="E167" i="10"/>
  <c r="M166" i="10"/>
  <c r="E166" i="10"/>
  <c r="M165" i="10"/>
  <c r="M164" i="10"/>
  <c r="M163" i="10"/>
  <c r="M162" i="10"/>
  <c r="M161" i="10"/>
  <c r="E161" i="10"/>
  <c r="M160" i="10"/>
  <c r="E160" i="10"/>
  <c r="M159" i="10"/>
  <c r="E159" i="10"/>
  <c r="M158" i="10"/>
  <c r="E158" i="10"/>
  <c r="E157" i="10"/>
  <c r="M156" i="10"/>
  <c r="E156" i="10"/>
  <c r="M155" i="10"/>
  <c r="E155" i="10"/>
  <c r="M154" i="10"/>
  <c r="E154" i="10"/>
  <c r="M153" i="10"/>
  <c r="E153" i="10"/>
  <c r="M152" i="10"/>
  <c r="E152" i="10"/>
  <c r="M151" i="10"/>
  <c r="E151" i="10"/>
  <c r="M150" i="10"/>
  <c r="E150" i="10"/>
  <c r="M149" i="10"/>
  <c r="E149" i="10"/>
  <c r="M148" i="10"/>
  <c r="E148" i="10"/>
  <c r="M147" i="10"/>
  <c r="E147" i="10"/>
  <c r="M146" i="10"/>
  <c r="E146" i="10"/>
  <c r="M145" i="10"/>
  <c r="E145" i="10"/>
  <c r="M144" i="10"/>
  <c r="E144" i="10"/>
  <c r="M143" i="10"/>
  <c r="E143" i="10"/>
  <c r="M142" i="10"/>
  <c r="E142" i="10"/>
  <c r="M141" i="10"/>
  <c r="E141" i="10"/>
  <c r="M140" i="10"/>
  <c r="E140" i="10"/>
  <c r="M139" i="10"/>
  <c r="E139" i="10"/>
  <c r="M138" i="10"/>
  <c r="E138" i="10"/>
  <c r="M137" i="10"/>
  <c r="E137" i="10"/>
  <c r="M136" i="10"/>
  <c r="E136" i="10"/>
  <c r="M135" i="10"/>
  <c r="E135" i="10"/>
  <c r="M134" i="10"/>
  <c r="E134" i="10"/>
  <c r="M133" i="10"/>
  <c r="E133" i="10"/>
  <c r="M132" i="10"/>
  <c r="E132" i="10"/>
  <c r="M131" i="10"/>
  <c r="E131" i="10"/>
  <c r="M130" i="10"/>
  <c r="E130" i="10"/>
  <c r="M129" i="10"/>
  <c r="E129" i="10"/>
  <c r="M128" i="10"/>
  <c r="M127" i="10"/>
  <c r="E127" i="10"/>
  <c r="M126" i="10"/>
  <c r="E126" i="10"/>
  <c r="M125" i="10"/>
  <c r="E125" i="10"/>
  <c r="M124" i="10"/>
  <c r="E124" i="10"/>
  <c r="M123" i="10"/>
  <c r="E123" i="10"/>
  <c r="M122" i="10"/>
  <c r="E122" i="10"/>
  <c r="M121" i="10"/>
  <c r="E121" i="10"/>
  <c r="M120" i="10"/>
  <c r="E120" i="10"/>
  <c r="M119" i="10"/>
  <c r="M118" i="10"/>
  <c r="E118" i="10"/>
  <c r="M117" i="10"/>
  <c r="E117" i="10"/>
  <c r="M116" i="10"/>
  <c r="E116" i="10"/>
  <c r="M115" i="10"/>
  <c r="E115" i="10"/>
  <c r="M114" i="10"/>
  <c r="E114" i="10"/>
  <c r="M113" i="10"/>
  <c r="E113" i="10"/>
  <c r="M112" i="10"/>
  <c r="E112" i="10"/>
  <c r="M111" i="10"/>
  <c r="E111" i="10"/>
  <c r="M110" i="10"/>
  <c r="E110" i="10"/>
  <c r="M109" i="10"/>
  <c r="E109" i="10"/>
  <c r="M108" i="10"/>
  <c r="E108" i="10"/>
  <c r="M107" i="10"/>
  <c r="M106" i="10"/>
  <c r="E106" i="10"/>
  <c r="M105" i="10"/>
  <c r="E105" i="10"/>
  <c r="M104" i="10"/>
  <c r="E104" i="10"/>
  <c r="M103" i="10"/>
  <c r="E103" i="10"/>
  <c r="M102" i="10"/>
  <c r="E102" i="10"/>
  <c r="M101" i="10"/>
  <c r="E101" i="10"/>
  <c r="M100" i="10"/>
  <c r="E100" i="10"/>
  <c r="M99" i="10"/>
  <c r="E99" i="10"/>
  <c r="M98" i="10"/>
  <c r="E98" i="10"/>
  <c r="M97" i="10"/>
  <c r="E97" i="10"/>
  <c r="M96" i="10"/>
  <c r="E96" i="10"/>
  <c r="M95" i="10"/>
  <c r="E95" i="10"/>
  <c r="M94" i="10"/>
  <c r="E94" i="10"/>
  <c r="M93" i="10"/>
  <c r="E93" i="10"/>
  <c r="M92" i="10"/>
  <c r="E92" i="10"/>
  <c r="M91" i="10"/>
  <c r="E91" i="10"/>
  <c r="M90" i="10"/>
  <c r="E90" i="10"/>
  <c r="M89" i="10"/>
  <c r="E89" i="10"/>
  <c r="M88" i="10"/>
  <c r="E88" i="10"/>
  <c r="M87" i="10"/>
  <c r="E87" i="10"/>
  <c r="M86" i="10"/>
  <c r="E86" i="10"/>
  <c r="M85" i="10"/>
  <c r="E85" i="10"/>
  <c r="M84" i="10"/>
  <c r="E84" i="10"/>
  <c r="M83" i="10"/>
  <c r="E83" i="10"/>
  <c r="M82" i="10"/>
  <c r="E82" i="10"/>
  <c r="M81" i="10"/>
  <c r="E81" i="10"/>
  <c r="M80" i="10"/>
  <c r="E80" i="10"/>
  <c r="M79" i="10"/>
  <c r="E79" i="10"/>
  <c r="M78" i="10"/>
  <c r="E78" i="10"/>
  <c r="M77" i="10"/>
  <c r="E77" i="10"/>
  <c r="M76" i="10"/>
  <c r="E76" i="10"/>
  <c r="M75" i="10"/>
  <c r="E75" i="10"/>
  <c r="M74" i="10"/>
  <c r="E74" i="10"/>
  <c r="M73" i="10"/>
  <c r="E73" i="10"/>
  <c r="M72" i="10"/>
  <c r="E72" i="10"/>
  <c r="M71" i="10"/>
  <c r="E71" i="10"/>
  <c r="M70" i="10"/>
  <c r="E70" i="10"/>
  <c r="M69" i="10"/>
  <c r="E69" i="10"/>
  <c r="M68" i="10"/>
  <c r="M67" i="10"/>
  <c r="M66" i="10"/>
  <c r="M65" i="10"/>
  <c r="E65" i="10"/>
  <c r="M64" i="10"/>
  <c r="E64" i="10"/>
  <c r="M63" i="10"/>
  <c r="E63" i="10"/>
  <c r="M62" i="10"/>
  <c r="E62" i="10"/>
  <c r="M61" i="10"/>
  <c r="E61" i="10"/>
  <c r="M60" i="10"/>
  <c r="E60" i="10"/>
  <c r="M59" i="10"/>
  <c r="E59" i="10"/>
  <c r="M58" i="10"/>
  <c r="E58" i="10"/>
  <c r="M57" i="10"/>
  <c r="E57" i="10"/>
  <c r="M56" i="10"/>
  <c r="E56" i="10"/>
  <c r="M55" i="10"/>
  <c r="E55" i="10"/>
  <c r="M54" i="10"/>
  <c r="M53" i="10"/>
  <c r="E53" i="10"/>
  <c r="M52" i="10"/>
  <c r="M51" i="10"/>
  <c r="E51" i="10"/>
  <c r="M50" i="10"/>
  <c r="E50" i="10"/>
  <c r="M49" i="10"/>
  <c r="E49" i="10"/>
  <c r="M48" i="10"/>
  <c r="M47" i="10"/>
  <c r="E47" i="10"/>
  <c r="M46" i="10"/>
  <c r="E46" i="10"/>
  <c r="M45" i="10"/>
  <c r="E45" i="10"/>
  <c r="M44" i="10"/>
  <c r="E44" i="10"/>
  <c r="M43" i="10"/>
  <c r="E43" i="10"/>
  <c r="M41" i="10"/>
  <c r="E41" i="10"/>
  <c r="M40" i="10"/>
  <c r="E40" i="10"/>
  <c r="M39" i="10"/>
  <c r="E39" i="10"/>
  <c r="M38" i="10"/>
  <c r="E38" i="10"/>
  <c r="M37" i="10"/>
  <c r="E37" i="10"/>
  <c r="M36" i="10"/>
  <c r="E36" i="10"/>
  <c r="M35" i="10"/>
  <c r="E35" i="10"/>
  <c r="M34" i="10"/>
  <c r="E34" i="10"/>
  <c r="M33" i="10"/>
  <c r="E33" i="10"/>
  <c r="M32" i="10"/>
  <c r="E32" i="10"/>
  <c r="M31" i="10"/>
  <c r="E31" i="10"/>
  <c r="M30" i="10"/>
  <c r="E30" i="10"/>
  <c r="M29" i="10"/>
  <c r="E29" i="10"/>
  <c r="M28" i="10"/>
  <c r="E28" i="10"/>
  <c r="M27" i="10"/>
  <c r="E27" i="10"/>
  <c r="M26" i="10"/>
  <c r="E26" i="10"/>
  <c r="M25" i="10"/>
  <c r="M24" i="10"/>
  <c r="E24" i="10"/>
  <c r="M23" i="10"/>
  <c r="E23" i="10"/>
  <c r="M22" i="10"/>
  <c r="E22" i="10"/>
  <c r="N174" i="10"/>
  <c r="M21" i="10"/>
  <c r="E21" i="10"/>
  <c r="M20" i="10"/>
  <c r="E20" i="10"/>
  <c r="M19" i="10"/>
  <c r="E19" i="10"/>
  <c r="M18" i="10"/>
  <c r="E18" i="10"/>
  <c r="E17" i="10"/>
  <c r="M16" i="10"/>
  <c r="E16" i="10"/>
  <c r="M15" i="10"/>
  <c r="E15" i="10"/>
  <c r="M14" i="10"/>
  <c r="E14" i="10"/>
  <c r="M13" i="10"/>
  <c r="M12" i="10"/>
  <c r="M11" i="10"/>
  <c r="M10" i="10"/>
  <c r="E10" i="10"/>
  <c r="M9" i="10"/>
  <c r="E9" i="10"/>
  <c r="M8" i="10"/>
  <c r="E8" i="10"/>
  <c r="J174" i="9"/>
  <c r="I174" i="9"/>
  <c r="H174" i="9"/>
  <c r="G174" i="9"/>
  <c r="F174" i="9"/>
  <c r="D174" i="9"/>
  <c r="C174" i="9"/>
  <c r="M172" i="9"/>
  <c r="M171" i="9"/>
  <c r="M170" i="9"/>
  <c r="M169" i="9"/>
  <c r="M168" i="9"/>
  <c r="M167" i="9"/>
  <c r="M166" i="9"/>
  <c r="M165" i="9"/>
  <c r="M164" i="9"/>
  <c r="M163" i="9"/>
  <c r="M162" i="9"/>
  <c r="M161" i="9"/>
  <c r="M160" i="9"/>
  <c r="M159" i="9"/>
  <c r="M158" i="9"/>
  <c r="M157" i="9"/>
  <c r="M156" i="9"/>
  <c r="M155" i="9"/>
  <c r="M154" i="9"/>
  <c r="M153" i="9"/>
  <c r="M152" i="9"/>
  <c r="M151" i="9"/>
  <c r="M150" i="9"/>
  <c r="M149" i="9"/>
  <c r="M148" i="9"/>
  <c r="M147" i="9"/>
  <c r="M146" i="9"/>
  <c r="M145" i="9"/>
  <c r="M144" i="9"/>
  <c r="M143" i="9"/>
  <c r="M142" i="9"/>
  <c r="M141" i="9"/>
  <c r="M140" i="9"/>
  <c r="M139" i="9"/>
  <c r="M138" i="9"/>
  <c r="M137" i="9"/>
  <c r="M136" i="9"/>
  <c r="M135" i="9"/>
  <c r="M134" i="9"/>
  <c r="M133" i="9"/>
  <c r="M132" i="9"/>
  <c r="M131" i="9"/>
  <c r="M130" i="9"/>
  <c r="M129" i="9"/>
  <c r="M128" i="9"/>
  <c r="M127" i="9"/>
  <c r="M126" i="9"/>
  <c r="M125" i="9"/>
  <c r="M124" i="9"/>
  <c r="M123" i="9"/>
  <c r="M122" i="9"/>
  <c r="M121" i="9"/>
  <c r="M120" i="9"/>
  <c r="M119" i="9"/>
  <c r="M118" i="9"/>
  <c r="M117" i="9"/>
  <c r="M116" i="9"/>
  <c r="M115" i="9"/>
  <c r="M114" i="9"/>
  <c r="M113" i="9"/>
  <c r="M112" i="9"/>
  <c r="M111" i="9"/>
  <c r="M110" i="9"/>
  <c r="M109" i="9"/>
  <c r="M108" i="9"/>
  <c r="M107" i="9"/>
  <c r="M106" i="9"/>
  <c r="M105" i="9"/>
  <c r="M104" i="9"/>
  <c r="M103" i="9"/>
  <c r="M102" i="9"/>
  <c r="M101" i="9"/>
  <c r="M100" i="9"/>
  <c r="M99" i="9"/>
  <c r="M98" i="9"/>
  <c r="M97" i="9"/>
  <c r="M96" i="9"/>
  <c r="M95" i="9"/>
  <c r="M94" i="9"/>
  <c r="M93" i="9"/>
  <c r="M92" i="9"/>
  <c r="M91" i="9"/>
  <c r="M90" i="9"/>
  <c r="M89" i="9"/>
  <c r="M88" i="9"/>
  <c r="M87" i="9"/>
  <c r="M86" i="9"/>
  <c r="M85" i="9"/>
  <c r="M84" i="9"/>
  <c r="M83" i="9"/>
  <c r="M78" i="9"/>
  <c r="M77" i="9"/>
  <c r="M76" i="9"/>
  <c r="M75" i="9"/>
  <c r="M73" i="9"/>
  <c r="M72" i="9"/>
  <c r="M71" i="9"/>
  <c r="M70" i="9"/>
  <c r="M69" i="9"/>
  <c r="M68" i="9"/>
  <c r="M67" i="9"/>
  <c r="M66" i="9"/>
  <c r="M65" i="9"/>
  <c r="M64" i="9"/>
  <c r="M63" i="9"/>
  <c r="M62" i="9"/>
  <c r="M61" i="9"/>
  <c r="M60" i="9"/>
  <c r="M59" i="9"/>
  <c r="M58" i="9"/>
  <c r="M57" i="9"/>
  <c r="M56" i="9"/>
  <c r="M55" i="9"/>
  <c r="M54" i="9"/>
  <c r="M53" i="9"/>
  <c r="M52" i="9"/>
  <c r="M51" i="9"/>
  <c r="M50" i="9"/>
  <c r="M49" i="9"/>
  <c r="M48" i="9"/>
  <c r="M47" i="9"/>
  <c r="M46" i="9"/>
  <c r="M45" i="9"/>
  <c r="M44" i="9"/>
  <c r="M43" i="9"/>
  <c r="M41" i="9"/>
  <c r="M40" i="9"/>
  <c r="M39" i="9"/>
  <c r="M38" i="9"/>
  <c r="M37" i="9"/>
  <c r="M36" i="9"/>
  <c r="M35" i="9"/>
  <c r="M34" i="9"/>
  <c r="M33" i="9"/>
  <c r="M32" i="9"/>
  <c r="M31" i="9"/>
  <c r="M30" i="9"/>
  <c r="M29" i="9"/>
  <c r="M28" i="9"/>
  <c r="M27" i="9"/>
  <c r="M26" i="9"/>
  <c r="M25" i="9"/>
  <c r="M24" i="9"/>
  <c r="M23" i="9"/>
  <c r="M22" i="9"/>
  <c r="N174" i="9"/>
  <c r="M21" i="9"/>
  <c r="M20" i="9"/>
  <c r="M19" i="9"/>
  <c r="M18" i="9"/>
  <c r="M16" i="9"/>
  <c r="M15" i="9"/>
  <c r="M14" i="9"/>
  <c r="M13" i="9"/>
  <c r="M12" i="9"/>
  <c r="M11" i="9"/>
  <c r="M10" i="9"/>
  <c r="M9" i="9"/>
  <c r="M8" i="9"/>
  <c r="E8" i="9"/>
  <c r="M172" i="8"/>
  <c r="E172" i="8"/>
  <c r="M171" i="8"/>
  <c r="E171" i="8"/>
  <c r="M170" i="8"/>
  <c r="E170" i="8"/>
  <c r="M169" i="8"/>
  <c r="E169" i="8"/>
  <c r="M168" i="8"/>
  <c r="E168" i="8"/>
  <c r="M167" i="8"/>
  <c r="E167" i="8"/>
  <c r="M166" i="8"/>
  <c r="E166" i="8"/>
  <c r="M165" i="8"/>
  <c r="M164" i="8"/>
  <c r="M163" i="8"/>
  <c r="M162" i="8"/>
  <c r="E162" i="8"/>
  <c r="M161" i="8"/>
  <c r="E161" i="8"/>
  <c r="M160" i="8"/>
  <c r="E160" i="8"/>
  <c r="M159" i="8"/>
  <c r="E159" i="8"/>
  <c r="M158" i="8"/>
  <c r="E158" i="8"/>
  <c r="M157" i="8"/>
  <c r="E157" i="8"/>
  <c r="M156" i="8"/>
  <c r="E156" i="8"/>
  <c r="M155" i="8"/>
  <c r="E155" i="8"/>
  <c r="M154" i="8"/>
  <c r="E154" i="8"/>
  <c r="M153" i="8"/>
  <c r="E153" i="8"/>
  <c r="M152" i="8"/>
  <c r="E152" i="8"/>
  <c r="M151" i="8"/>
  <c r="E151" i="8"/>
  <c r="M150" i="8"/>
  <c r="M149" i="8"/>
  <c r="M148" i="8"/>
  <c r="E148" i="8"/>
  <c r="M147" i="8"/>
  <c r="E147" i="8"/>
  <c r="M146" i="8"/>
  <c r="E146" i="8"/>
  <c r="M145" i="8"/>
  <c r="E145" i="8"/>
  <c r="M144" i="8"/>
  <c r="E144" i="8"/>
  <c r="M143" i="8"/>
  <c r="E143" i="8"/>
  <c r="M142" i="8"/>
  <c r="E142" i="8"/>
  <c r="M141" i="8"/>
  <c r="E141" i="8"/>
  <c r="M140" i="8"/>
  <c r="E140" i="8"/>
  <c r="M139" i="8"/>
  <c r="E139" i="8"/>
  <c r="M138" i="8"/>
  <c r="E138" i="8"/>
  <c r="M137" i="8"/>
  <c r="E137" i="8"/>
  <c r="M136" i="8"/>
  <c r="E136" i="8"/>
  <c r="M135" i="8"/>
  <c r="E135" i="8"/>
  <c r="M134" i="8"/>
  <c r="E134" i="8"/>
  <c r="M133" i="8"/>
  <c r="E133" i="8"/>
  <c r="M132" i="8"/>
  <c r="E132" i="8"/>
  <c r="M131" i="8"/>
  <c r="E131" i="8"/>
  <c r="M130" i="8"/>
  <c r="E130" i="8"/>
  <c r="M129" i="8"/>
  <c r="E129" i="8"/>
  <c r="M128" i="8"/>
  <c r="M127" i="8"/>
  <c r="E127" i="8"/>
  <c r="M126" i="8"/>
  <c r="E126" i="8"/>
  <c r="M125" i="8"/>
  <c r="M124" i="8"/>
  <c r="E124" i="8"/>
  <c r="M123" i="8"/>
  <c r="E123" i="8"/>
  <c r="M122" i="8"/>
  <c r="E122" i="8"/>
  <c r="M121" i="8"/>
  <c r="E121" i="8"/>
  <c r="M120" i="8"/>
  <c r="E120" i="8"/>
  <c r="M119" i="8"/>
  <c r="M118" i="8"/>
  <c r="E118" i="8"/>
  <c r="M117" i="8"/>
  <c r="E117" i="8"/>
  <c r="M116" i="8"/>
  <c r="E116" i="8"/>
  <c r="M115" i="8"/>
  <c r="E115" i="8"/>
  <c r="M114" i="8"/>
  <c r="E114" i="8"/>
  <c r="M113" i="8"/>
  <c r="E113" i="8"/>
  <c r="M112" i="8"/>
  <c r="E112" i="8"/>
  <c r="M111" i="8"/>
  <c r="E111" i="8"/>
  <c r="M110" i="8"/>
  <c r="E110" i="8"/>
  <c r="M109" i="8"/>
  <c r="E109" i="8"/>
  <c r="M108" i="8"/>
  <c r="E108" i="8"/>
  <c r="M107" i="8"/>
  <c r="E107" i="8"/>
  <c r="M106" i="8"/>
  <c r="E106" i="8"/>
  <c r="M105" i="8"/>
  <c r="E105" i="8"/>
  <c r="M104" i="8"/>
  <c r="E104" i="8"/>
  <c r="M103" i="8"/>
  <c r="E103" i="8"/>
  <c r="M102" i="8"/>
  <c r="E102" i="8"/>
  <c r="M101" i="8"/>
  <c r="E101" i="8"/>
  <c r="M100" i="8"/>
  <c r="M99" i="8"/>
  <c r="E99" i="8"/>
  <c r="M98" i="8"/>
  <c r="E98" i="8"/>
  <c r="M97" i="8"/>
  <c r="E97" i="8"/>
  <c r="M96" i="8"/>
  <c r="E96" i="8"/>
  <c r="M95" i="8"/>
  <c r="E95" i="8"/>
  <c r="M94" i="8"/>
  <c r="E94" i="8"/>
  <c r="M93" i="8"/>
  <c r="E93" i="8"/>
  <c r="M92" i="8"/>
  <c r="E92" i="8"/>
  <c r="M91" i="8"/>
  <c r="E91" i="8"/>
  <c r="M90" i="8"/>
  <c r="E90" i="8"/>
  <c r="M89" i="8"/>
  <c r="E89" i="8"/>
  <c r="M88" i="8"/>
  <c r="E88" i="8"/>
  <c r="M87" i="8"/>
  <c r="E87" i="8"/>
  <c r="M85" i="8"/>
  <c r="E85" i="8"/>
  <c r="M84" i="8"/>
  <c r="E84" i="8"/>
  <c r="M82" i="8"/>
  <c r="M81" i="8"/>
  <c r="M80" i="8"/>
  <c r="M79" i="8"/>
  <c r="M78" i="8"/>
  <c r="M77" i="8"/>
  <c r="E77" i="8"/>
  <c r="M76" i="8"/>
  <c r="E76" i="8"/>
  <c r="M75" i="8"/>
  <c r="E75" i="8"/>
  <c r="M74" i="8"/>
  <c r="E74" i="8"/>
  <c r="M73" i="8"/>
  <c r="E73" i="8"/>
  <c r="M72" i="8"/>
  <c r="E72" i="8"/>
  <c r="M71" i="8"/>
  <c r="E71" i="8"/>
  <c r="M70" i="8"/>
  <c r="E70" i="8"/>
  <c r="M69" i="8"/>
  <c r="E69" i="8"/>
  <c r="M68" i="8"/>
  <c r="E68" i="8"/>
  <c r="M67" i="8"/>
  <c r="E67" i="8"/>
  <c r="M66" i="8"/>
  <c r="E66" i="8"/>
  <c r="M65" i="8"/>
  <c r="E65" i="8"/>
  <c r="M64" i="8"/>
  <c r="E64" i="8"/>
  <c r="M63" i="8"/>
  <c r="E63" i="8"/>
  <c r="M62" i="8"/>
  <c r="E62" i="8"/>
  <c r="M61" i="8"/>
  <c r="E61" i="8"/>
  <c r="M60" i="8"/>
  <c r="E60" i="8"/>
  <c r="M59" i="8"/>
  <c r="E59" i="8"/>
  <c r="M58" i="8"/>
  <c r="E58" i="8"/>
  <c r="E57" i="8"/>
  <c r="M56" i="8"/>
  <c r="E56" i="8"/>
  <c r="M55" i="8"/>
  <c r="E55" i="8"/>
  <c r="M54" i="8"/>
  <c r="M53" i="8"/>
  <c r="E53" i="8"/>
  <c r="M52" i="8"/>
  <c r="M51" i="8"/>
  <c r="E51" i="8"/>
  <c r="M50" i="8"/>
  <c r="E50" i="8"/>
  <c r="M49" i="8"/>
  <c r="E49" i="8"/>
  <c r="M48" i="8"/>
  <c r="M47" i="8"/>
  <c r="E47" i="8"/>
  <c r="M46" i="8"/>
  <c r="E46" i="8"/>
  <c r="M45" i="8"/>
  <c r="E45" i="8"/>
  <c r="M44" i="8"/>
  <c r="E44" i="8"/>
  <c r="M43" i="8"/>
  <c r="E43" i="8"/>
  <c r="M41" i="8"/>
  <c r="E41" i="8"/>
  <c r="M40" i="8"/>
  <c r="E40" i="8"/>
  <c r="M39" i="8"/>
  <c r="E39" i="8"/>
  <c r="M38" i="8"/>
  <c r="E38" i="8"/>
  <c r="M37" i="8"/>
  <c r="E37" i="8"/>
  <c r="M36" i="8"/>
  <c r="E36" i="8"/>
  <c r="M35" i="8"/>
  <c r="M34" i="8"/>
  <c r="E34" i="8"/>
  <c r="M33" i="8"/>
  <c r="E33" i="8"/>
  <c r="M32" i="8"/>
  <c r="M31" i="8"/>
  <c r="E31" i="8"/>
  <c r="M30" i="8"/>
  <c r="E30" i="8"/>
  <c r="M29" i="8"/>
  <c r="E29" i="8"/>
  <c r="M28" i="8"/>
  <c r="E28" i="8"/>
  <c r="M27" i="8"/>
  <c r="E27" i="8"/>
  <c r="M26" i="8"/>
  <c r="E26" i="8"/>
  <c r="M25" i="8"/>
  <c r="M24" i="8"/>
  <c r="E24" i="8"/>
  <c r="M23" i="8"/>
  <c r="E23" i="8"/>
  <c r="M22" i="8"/>
  <c r="E22" i="8"/>
  <c r="N174" i="8"/>
  <c r="M21" i="8"/>
  <c r="E21" i="8"/>
  <c r="M20" i="8"/>
  <c r="E20" i="8"/>
  <c r="M19" i="8"/>
  <c r="E19" i="8"/>
  <c r="M18" i="8"/>
  <c r="E18" i="8"/>
  <c r="L174" i="8"/>
  <c r="E17" i="8"/>
  <c r="M16" i="8"/>
  <c r="E16" i="8"/>
  <c r="M15" i="8"/>
  <c r="E15" i="8"/>
  <c r="M14" i="8"/>
  <c r="M13" i="8"/>
  <c r="M12" i="8"/>
  <c r="M11" i="8"/>
  <c r="M10" i="8"/>
  <c r="E10" i="8"/>
  <c r="M9" i="8"/>
  <c r="E9" i="8"/>
  <c r="M8" i="8"/>
  <c r="E8" i="8"/>
  <c r="D174" i="6"/>
  <c r="C174" i="6"/>
  <c r="M172" i="6"/>
  <c r="M171" i="6"/>
  <c r="M170" i="6"/>
  <c r="M169" i="6"/>
  <c r="M168" i="6"/>
  <c r="M167" i="6"/>
  <c r="M166" i="6"/>
  <c r="M165" i="6"/>
  <c r="M164" i="6"/>
  <c r="M163" i="6"/>
  <c r="M162" i="6"/>
  <c r="M161" i="6"/>
  <c r="M160" i="6"/>
  <c r="M159" i="6"/>
  <c r="M158" i="6"/>
  <c r="M157" i="6"/>
  <c r="M156" i="6"/>
  <c r="M155" i="6"/>
  <c r="M154" i="6"/>
  <c r="M153" i="6"/>
  <c r="M152" i="6"/>
  <c r="M151" i="6"/>
  <c r="M150" i="6"/>
  <c r="M149" i="6"/>
  <c r="M148" i="6"/>
  <c r="M147" i="6"/>
  <c r="M146" i="6"/>
  <c r="M145" i="6"/>
  <c r="M144" i="6"/>
  <c r="M143" i="6"/>
  <c r="M142" i="6"/>
  <c r="M141" i="6"/>
  <c r="M140" i="6"/>
  <c r="M139" i="6"/>
  <c r="M138" i="6"/>
  <c r="M137" i="6"/>
  <c r="M136" i="6"/>
  <c r="M135" i="6"/>
  <c r="M134" i="6"/>
  <c r="M133" i="6"/>
  <c r="M132" i="6"/>
  <c r="M131" i="6"/>
  <c r="M130" i="6"/>
  <c r="M129" i="6"/>
  <c r="M128" i="6"/>
  <c r="M127" i="6"/>
  <c r="M126" i="6"/>
  <c r="M125" i="6"/>
  <c r="M124" i="6"/>
  <c r="M123" i="6"/>
  <c r="M122" i="6"/>
  <c r="M121" i="6"/>
  <c r="M120" i="6"/>
  <c r="M119" i="6"/>
  <c r="M118" i="6"/>
  <c r="M117" i="6"/>
  <c r="M116" i="6"/>
  <c r="M115" i="6"/>
  <c r="M114" i="6"/>
  <c r="M113" i="6"/>
  <c r="M112" i="6"/>
  <c r="M111" i="6"/>
  <c r="M110" i="6"/>
  <c r="M109" i="6"/>
  <c r="M108" i="6"/>
  <c r="M107" i="6"/>
  <c r="M106" i="6"/>
  <c r="M105" i="6"/>
  <c r="M104" i="6"/>
  <c r="M103" i="6"/>
  <c r="M102" i="6"/>
  <c r="M101" i="6"/>
  <c r="M100" i="6"/>
  <c r="M99" i="6"/>
  <c r="M98" i="6"/>
  <c r="M97" i="6"/>
  <c r="M96" i="6"/>
  <c r="M95" i="6"/>
  <c r="M94" i="6"/>
  <c r="M93" i="6"/>
  <c r="M92" i="6"/>
  <c r="M91" i="6"/>
  <c r="M90" i="6"/>
  <c r="M89" i="6"/>
  <c r="M88" i="6"/>
  <c r="M87" i="6"/>
  <c r="M86" i="6"/>
  <c r="M85" i="6"/>
  <c r="M84" i="6"/>
  <c r="M83" i="6"/>
  <c r="M82" i="6"/>
  <c r="M81" i="6"/>
  <c r="M80" i="6"/>
  <c r="M79" i="6"/>
  <c r="M78" i="6"/>
  <c r="M77" i="6"/>
  <c r="M76" i="6"/>
  <c r="M75" i="6"/>
  <c r="M74" i="6"/>
  <c r="M73" i="6"/>
  <c r="M72" i="6"/>
  <c r="M71" i="6"/>
  <c r="M70" i="6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M55" i="6"/>
  <c r="M54" i="6"/>
  <c r="M53" i="6"/>
  <c r="M52" i="6"/>
  <c r="M51" i="6"/>
  <c r="M50" i="6"/>
  <c r="M49" i="6"/>
  <c r="M48" i="6"/>
  <c r="M47" i="6"/>
  <c r="M46" i="6"/>
  <c r="M45" i="6"/>
  <c r="M44" i="6"/>
  <c r="M43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6" i="6"/>
  <c r="M15" i="6"/>
  <c r="M14" i="6"/>
  <c r="M13" i="6"/>
  <c r="M12" i="6"/>
  <c r="M11" i="6"/>
  <c r="M10" i="6"/>
  <c r="M9" i="6"/>
  <c r="M8" i="6"/>
  <c r="E8" i="6"/>
  <c r="D174" i="4"/>
  <c r="C174" i="4"/>
  <c r="M172" i="4"/>
  <c r="E172" i="4"/>
  <c r="M171" i="4"/>
  <c r="E171" i="4"/>
  <c r="M170" i="4"/>
  <c r="E170" i="4"/>
  <c r="M169" i="4"/>
  <c r="E169" i="4"/>
  <c r="M168" i="4"/>
  <c r="E168" i="4"/>
  <c r="M167" i="4"/>
  <c r="E167" i="4"/>
  <c r="M166" i="4"/>
  <c r="E166" i="4"/>
  <c r="M165" i="4"/>
  <c r="M163" i="4"/>
  <c r="M162" i="4"/>
  <c r="E162" i="4"/>
  <c r="M161" i="4"/>
  <c r="E161" i="4"/>
  <c r="M160" i="4"/>
  <c r="E160" i="4"/>
  <c r="M159" i="4"/>
  <c r="E159" i="4"/>
  <c r="M158" i="4"/>
  <c r="E158" i="4"/>
  <c r="M157" i="4"/>
  <c r="E157" i="4"/>
  <c r="M156" i="4"/>
  <c r="E156" i="4"/>
  <c r="M155" i="4"/>
  <c r="E155" i="4"/>
  <c r="M154" i="4"/>
  <c r="E154" i="4"/>
  <c r="M153" i="4"/>
  <c r="E153" i="4"/>
  <c r="M152" i="4"/>
  <c r="E152" i="4"/>
  <c r="M151" i="4"/>
  <c r="E151" i="4"/>
  <c r="M150" i="4"/>
  <c r="E150" i="4"/>
  <c r="M149" i="4"/>
  <c r="E149" i="4"/>
  <c r="M148" i="4"/>
  <c r="E148" i="4"/>
  <c r="M147" i="4"/>
  <c r="E147" i="4"/>
  <c r="M146" i="4"/>
  <c r="E146" i="4"/>
  <c r="M145" i="4"/>
  <c r="E145" i="4"/>
  <c r="M144" i="4"/>
  <c r="E144" i="4"/>
  <c r="M143" i="4"/>
  <c r="E143" i="4"/>
  <c r="M142" i="4"/>
  <c r="E142" i="4"/>
  <c r="M141" i="4"/>
  <c r="E141" i="4"/>
  <c r="M140" i="4"/>
  <c r="E140" i="4"/>
  <c r="M139" i="4"/>
  <c r="E139" i="4"/>
  <c r="M138" i="4"/>
  <c r="E138" i="4"/>
  <c r="M137" i="4"/>
  <c r="E137" i="4"/>
  <c r="M136" i="4"/>
  <c r="E136" i="4"/>
  <c r="M135" i="4"/>
  <c r="E135" i="4"/>
  <c r="M134" i="4"/>
  <c r="E134" i="4"/>
  <c r="M133" i="4"/>
  <c r="E133" i="4"/>
  <c r="M132" i="4"/>
  <c r="E132" i="4"/>
  <c r="M131" i="4"/>
  <c r="E131" i="4"/>
  <c r="M130" i="4"/>
  <c r="E130" i="4"/>
  <c r="M129" i="4"/>
  <c r="E129" i="4"/>
  <c r="M128" i="4"/>
  <c r="M127" i="4"/>
  <c r="E127" i="4"/>
  <c r="M126" i="4"/>
  <c r="E126" i="4"/>
  <c r="M125" i="4"/>
  <c r="E125" i="4"/>
  <c r="M124" i="4"/>
  <c r="E124" i="4"/>
  <c r="M123" i="4"/>
  <c r="E123" i="4"/>
  <c r="M122" i="4"/>
  <c r="E122" i="4"/>
  <c r="M121" i="4"/>
  <c r="E121" i="4"/>
  <c r="M120" i="4"/>
  <c r="E120" i="4"/>
  <c r="M119" i="4"/>
  <c r="M118" i="4"/>
  <c r="E118" i="4"/>
  <c r="M117" i="4"/>
  <c r="E117" i="4"/>
  <c r="M116" i="4"/>
  <c r="E116" i="4"/>
  <c r="M115" i="4"/>
  <c r="E115" i="4"/>
  <c r="M114" i="4"/>
  <c r="E114" i="4"/>
  <c r="M113" i="4"/>
  <c r="E113" i="4"/>
  <c r="M112" i="4"/>
  <c r="E112" i="4"/>
  <c r="M111" i="4"/>
  <c r="E111" i="4"/>
  <c r="M110" i="4"/>
  <c r="E110" i="4"/>
  <c r="M109" i="4"/>
  <c r="E109" i="4"/>
  <c r="M108" i="4"/>
  <c r="E108" i="4"/>
  <c r="M107" i="4"/>
  <c r="E107" i="4"/>
  <c r="M106" i="4"/>
  <c r="E106" i="4"/>
  <c r="M105" i="4"/>
  <c r="E105" i="4"/>
  <c r="M104" i="4"/>
  <c r="E104" i="4"/>
  <c r="M103" i="4"/>
  <c r="E103" i="4"/>
  <c r="M102" i="4"/>
  <c r="E102" i="4"/>
  <c r="M101" i="4"/>
  <c r="E101" i="4"/>
  <c r="M100" i="4"/>
  <c r="E100" i="4"/>
  <c r="M99" i="4"/>
  <c r="E99" i="4"/>
  <c r="M98" i="4"/>
  <c r="E98" i="4"/>
  <c r="M97" i="4"/>
  <c r="E97" i="4"/>
  <c r="M96" i="4"/>
  <c r="E96" i="4"/>
  <c r="M95" i="4"/>
  <c r="E95" i="4"/>
  <c r="M94" i="4"/>
  <c r="E94" i="4"/>
  <c r="M93" i="4"/>
  <c r="E93" i="4"/>
  <c r="M92" i="4"/>
  <c r="E92" i="4"/>
  <c r="M91" i="4"/>
  <c r="E91" i="4"/>
  <c r="M90" i="4"/>
  <c r="E90" i="4"/>
  <c r="M89" i="4"/>
  <c r="E89" i="4"/>
  <c r="M88" i="4"/>
  <c r="E88" i="4"/>
  <c r="M87" i="4"/>
  <c r="E87" i="4"/>
  <c r="M86" i="4"/>
  <c r="E86" i="4"/>
  <c r="M85" i="4"/>
  <c r="E85" i="4"/>
  <c r="M84" i="4"/>
  <c r="E84" i="4"/>
  <c r="M83" i="4"/>
  <c r="E83" i="4"/>
  <c r="M82" i="4"/>
  <c r="E82" i="4"/>
  <c r="M81" i="4"/>
  <c r="E81" i="4"/>
  <c r="M80" i="4"/>
  <c r="E80" i="4"/>
  <c r="M79" i="4"/>
  <c r="E79" i="4"/>
  <c r="M78" i="4"/>
  <c r="E78" i="4"/>
  <c r="M77" i="4"/>
  <c r="E77" i="4"/>
  <c r="M76" i="4"/>
  <c r="E76" i="4"/>
  <c r="M75" i="4"/>
  <c r="E75" i="4"/>
  <c r="M74" i="4"/>
  <c r="E74" i="4"/>
  <c r="M73" i="4"/>
  <c r="E73" i="4"/>
  <c r="M72" i="4"/>
  <c r="E72" i="4"/>
  <c r="M71" i="4"/>
  <c r="E71" i="4"/>
  <c r="M70" i="4"/>
  <c r="E70" i="4"/>
  <c r="M69" i="4"/>
  <c r="E69" i="4"/>
  <c r="M68" i="4"/>
  <c r="E68" i="4"/>
  <c r="M67" i="4"/>
  <c r="E67" i="4"/>
  <c r="M66" i="4"/>
  <c r="E66" i="4"/>
  <c r="M65" i="4"/>
  <c r="E65" i="4"/>
  <c r="M64" i="4"/>
  <c r="E64" i="4"/>
  <c r="M63" i="4"/>
  <c r="E63" i="4"/>
  <c r="M62" i="4"/>
  <c r="E62" i="4"/>
  <c r="M61" i="4"/>
  <c r="E61" i="4"/>
  <c r="M60" i="4"/>
  <c r="E60" i="4"/>
  <c r="M59" i="4"/>
  <c r="E59" i="4"/>
  <c r="M58" i="4"/>
  <c r="E58" i="4"/>
  <c r="M57" i="4"/>
  <c r="E57" i="4"/>
  <c r="M56" i="4"/>
  <c r="E56" i="4"/>
  <c r="M55" i="4"/>
  <c r="E55" i="4"/>
  <c r="M54" i="4"/>
  <c r="M53" i="4"/>
  <c r="M52" i="4"/>
  <c r="M51" i="4"/>
  <c r="M50" i="4"/>
  <c r="M49" i="4"/>
  <c r="M48" i="4"/>
  <c r="M47" i="4"/>
  <c r="E47" i="4"/>
  <c r="M46" i="4"/>
  <c r="E46" i="4"/>
  <c r="M45" i="4"/>
  <c r="E45" i="4"/>
  <c r="M44" i="4"/>
  <c r="E44" i="4"/>
  <c r="M43" i="4"/>
  <c r="E43" i="4"/>
  <c r="M41" i="4"/>
  <c r="E41" i="4"/>
  <c r="M40" i="4"/>
  <c r="E40" i="4"/>
  <c r="M39" i="4"/>
  <c r="E39" i="4"/>
  <c r="M38" i="4"/>
  <c r="E38" i="4"/>
  <c r="M37" i="4"/>
  <c r="E37" i="4"/>
  <c r="M36" i="4"/>
  <c r="E36" i="4"/>
  <c r="M35" i="4"/>
  <c r="E35" i="4"/>
  <c r="M34" i="4"/>
  <c r="E34" i="4"/>
  <c r="M33" i="4"/>
  <c r="E33" i="4"/>
  <c r="M32" i="4"/>
  <c r="E32" i="4"/>
  <c r="M31" i="4"/>
  <c r="E31" i="4"/>
  <c r="M30" i="4"/>
  <c r="E30" i="4"/>
  <c r="M29" i="4"/>
  <c r="E29" i="4"/>
  <c r="M28" i="4"/>
  <c r="E28" i="4"/>
  <c r="M27" i="4"/>
  <c r="E27" i="4"/>
  <c r="M26" i="4"/>
  <c r="E26" i="4"/>
  <c r="M25" i="4"/>
  <c r="M24" i="4"/>
  <c r="M23" i="4"/>
  <c r="E23" i="4"/>
  <c r="M22" i="4"/>
  <c r="E22" i="4"/>
  <c r="M21" i="4"/>
  <c r="M20" i="4"/>
  <c r="E20" i="4"/>
  <c r="M19" i="4"/>
  <c r="E19" i="4"/>
  <c r="M18" i="4"/>
  <c r="E18" i="4"/>
  <c r="E17" i="4"/>
  <c r="M16" i="4"/>
  <c r="E16" i="4"/>
  <c r="M15" i="4"/>
  <c r="E15" i="4"/>
  <c r="M14" i="4"/>
  <c r="E14" i="4"/>
  <c r="M13" i="4"/>
  <c r="M12" i="4"/>
  <c r="M11" i="4"/>
  <c r="M10" i="4"/>
  <c r="E10" i="4"/>
  <c r="M9" i="4"/>
  <c r="E9" i="4"/>
  <c r="E8" i="4"/>
  <c r="M54" i="1"/>
  <c r="N21" i="1"/>
  <c r="N174" i="1" s="1"/>
  <c r="L164" i="1"/>
  <c r="L158" i="1"/>
  <c r="L159" i="5" s="1"/>
  <c r="L157" i="1"/>
  <c r="L156" i="1"/>
  <c r="L157" i="5" s="1"/>
  <c r="L152" i="1"/>
  <c r="L81" i="1"/>
  <c r="L82" i="5" s="1"/>
  <c r="L64" i="1"/>
  <c r="L56" i="1"/>
  <c r="L57" i="5" s="1"/>
  <c r="M57" i="5" s="1"/>
  <c r="L25" i="1"/>
  <c r="L26" i="5" s="1"/>
  <c r="L24" i="1"/>
  <c r="M24" i="1" s="1"/>
  <c r="L21" i="1"/>
  <c r="L22" i="5" s="1"/>
  <c r="L17" i="1"/>
  <c r="L18" i="5" s="1"/>
  <c r="E93" i="1"/>
  <c r="E63" i="1"/>
  <c r="E64" i="5" s="1"/>
  <c r="E171" i="1"/>
  <c r="E172" i="5" s="1"/>
  <c r="E175" i="15"/>
  <c r="E175" i="10"/>
  <c r="K174" i="8"/>
  <c r="J174" i="8"/>
  <c r="I174" i="8"/>
  <c r="H174" i="8"/>
  <c r="G174" i="8"/>
  <c r="F174" i="8"/>
  <c r="D174" i="8"/>
  <c r="C174" i="8"/>
  <c r="M47" i="1"/>
  <c r="E47" i="1"/>
  <c r="D179" i="3"/>
  <c r="M171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3" i="1"/>
  <c r="M44" i="1"/>
  <c r="M45" i="1"/>
  <c r="M46" i="1"/>
  <c r="M48" i="1"/>
  <c r="M49" i="1"/>
  <c r="M50" i="1"/>
  <c r="M51" i="1"/>
  <c r="M52" i="1"/>
  <c r="M53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2" i="1"/>
  <c r="M8" i="1"/>
  <c r="D174" i="1"/>
  <c r="F174" i="1"/>
  <c r="F175" i="5" s="1"/>
  <c r="G174" i="1"/>
  <c r="G175" i="5" s="1"/>
  <c r="H174" i="1"/>
  <c r="H175" i="5" s="1"/>
  <c r="I174" i="1"/>
  <c r="I175" i="5" s="1"/>
  <c r="J174" i="1"/>
  <c r="J175" i="5" s="1"/>
  <c r="K174" i="1"/>
  <c r="L174" i="1"/>
  <c r="C174" i="1"/>
  <c r="C175" i="5" s="1"/>
  <c r="E62" i="1"/>
  <c r="E53" i="1"/>
  <c r="E54" i="5" s="1"/>
  <c r="E55" i="1"/>
  <c r="E56" i="1"/>
  <c r="E57" i="5" s="1"/>
  <c r="E30" i="1"/>
  <c r="E16" i="1"/>
  <c r="E17" i="5" s="1"/>
  <c r="E9" i="1"/>
  <c r="E10" i="5" s="1"/>
  <c r="E10" i="1"/>
  <c r="E11" i="5" s="1"/>
  <c r="E14" i="1"/>
  <c r="E15" i="5" s="1"/>
  <c r="E15" i="1"/>
  <c r="E16" i="5" s="1"/>
  <c r="E17" i="1"/>
  <c r="E18" i="1"/>
  <c r="E19" i="5" s="1"/>
  <c r="E19" i="1"/>
  <c r="E20" i="1"/>
  <c r="E21" i="5" s="1"/>
  <c r="E21" i="1"/>
  <c r="E22" i="1"/>
  <c r="E23" i="5" s="1"/>
  <c r="E23" i="1"/>
  <c r="E24" i="1"/>
  <c r="E25" i="5" s="1"/>
  <c r="E26" i="1"/>
  <c r="E27" i="1"/>
  <c r="E28" i="5" s="1"/>
  <c r="E28" i="1"/>
  <c r="E29" i="1"/>
  <c r="E30" i="5" s="1"/>
  <c r="E31" i="1"/>
  <c r="E32" i="1"/>
  <c r="E33" i="5" s="1"/>
  <c r="E33" i="1"/>
  <c r="E34" i="1"/>
  <c r="E35" i="5" s="1"/>
  <c r="E35" i="1"/>
  <c r="E36" i="1"/>
  <c r="E37" i="5" s="1"/>
  <c r="E37" i="1"/>
  <c r="E38" i="1"/>
  <c r="E39" i="5" s="1"/>
  <c r="E39" i="1"/>
  <c r="E40" i="1"/>
  <c r="E41" i="5" s="1"/>
  <c r="E41" i="1"/>
  <c r="E43" i="1"/>
  <c r="E44" i="5" s="1"/>
  <c r="E44" i="1"/>
  <c r="E45" i="1"/>
  <c r="E46" i="5" s="1"/>
  <c r="E46" i="1"/>
  <c r="E49" i="1"/>
  <c r="E50" i="5" s="1"/>
  <c r="E50" i="1"/>
  <c r="E51" i="1"/>
  <c r="E52" i="5" s="1"/>
  <c r="E57" i="1"/>
  <c r="E58" i="1"/>
  <c r="E59" i="5" s="1"/>
  <c r="E59" i="1"/>
  <c r="E60" i="1"/>
  <c r="E61" i="5" s="1"/>
  <c r="E61" i="1"/>
  <c r="E64" i="1"/>
  <c r="E65" i="5" s="1"/>
  <c r="E65" i="1"/>
  <c r="E66" i="1"/>
  <c r="E67" i="5" s="1"/>
  <c r="E67" i="1"/>
  <c r="E68" i="1"/>
  <c r="E69" i="5" s="1"/>
  <c r="E69" i="1"/>
  <c r="E70" i="1"/>
  <c r="E71" i="5" s="1"/>
  <c r="E71" i="1"/>
  <c r="E72" i="1"/>
  <c r="E73" i="5" s="1"/>
  <c r="E73" i="1"/>
  <c r="E74" i="1"/>
  <c r="E75" i="5" s="1"/>
  <c r="E75" i="1"/>
  <c r="E76" i="1"/>
  <c r="E77" i="5" s="1"/>
  <c r="E77" i="1"/>
  <c r="E78" i="1"/>
  <c r="E79" i="5" s="1"/>
  <c r="E79" i="1"/>
  <c r="E80" i="1"/>
  <c r="E81" i="5" s="1"/>
  <c r="E81" i="1"/>
  <c r="E82" i="1"/>
  <c r="E83" i="5" s="1"/>
  <c r="E83" i="1"/>
  <c r="E84" i="1"/>
  <c r="E85" i="5" s="1"/>
  <c r="E85" i="1"/>
  <c r="E86" i="1"/>
  <c r="E87" i="5" s="1"/>
  <c r="E87" i="1"/>
  <c r="E88" i="1"/>
  <c r="E89" i="5" s="1"/>
  <c r="E89" i="1"/>
  <c r="E90" i="1"/>
  <c r="E91" i="5" s="1"/>
  <c r="E91" i="1"/>
  <c r="E92" i="1"/>
  <c r="E93" i="5" s="1"/>
  <c r="E94" i="1"/>
  <c r="E95" i="1"/>
  <c r="E96" i="5" s="1"/>
  <c r="E96" i="1"/>
  <c r="E97" i="1"/>
  <c r="E98" i="5" s="1"/>
  <c r="E98" i="1"/>
  <c r="E99" i="1"/>
  <c r="E100" i="5" s="1"/>
  <c r="E100" i="1"/>
  <c r="E101" i="1"/>
  <c r="E102" i="5" s="1"/>
  <c r="E102" i="1"/>
  <c r="E103" i="5" s="1"/>
  <c r="E103" i="1"/>
  <c r="E104" i="5" s="1"/>
  <c r="E104" i="1"/>
  <c r="E105" i="5" s="1"/>
  <c r="E105" i="1"/>
  <c r="E106" i="5" s="1"/>
  <c r="E106" i="1"/>
  <c r="E107" i="5" s="1"/>
  <c r="E107" i="1"/>
  <c r="E108" i="5" s="1"/>
  <c r="E108" i="1"/>
  <c r="E109" i="5" s="1"/>
  <c r="E109" i="1"/>
  <c r="E110" i="5" s="1"/>
  <c r="E110" i="1"/>
  <c r="E111" i="5" s="1"/>
  <c r="E111" i="1"/>
  <c r="E112" i="5" s="1"/>
  <c r="E112" i="1"/>
  <c r="E113" i="5" s="1"/>
  <c r="E113" i="1"/>
  <c r="E114" i="5" s="1"/>
  <c r="E114" i="1"/>
  <c r="E115" i="5" s="1"/>
  <c r="E115" i="1"/>
  <c r="E116" i="5" s="1"/>
  <c r="E116" i="1"/>
  <c r="E117" i="5" s="1"/>
  <c r="E117" i="1"/>
  <c r="E118" i="5" s="1"/>
  <c r="E118" i="1"/>
  <c r="E119" i="5" s="1"/>
  <c r="E120" i="1"/>
  <c r="E121" i="5" s="1"/>
  <c r="E121" i="1"/>
  <c r="E122" i="5" s="1"/>
  <c r="E122" i="1"/>
  <c r="E123" i="5" s="1"/>
  <c r="E123" i="1"/>
  <c r="E124" i="5" s="1"/>
  <c r="E124" i="1"/>
  <c r="E125" i="5" s="1"/>
  <c r="E125" i="1"/>
  <c r="E126" i="5" s="1"/>
  <c r="E126" i="1"/>
  <c r="E127" i="5" s="1"/>
  <c r="E127" i="1"/>
  <c r="E128" i="5" s="1"/>
  <c r="E129" i="1"/>
  <c r="E130" i="5" s="1"/>
  <c r="E130" i="1"/>
  <c r="E131" i="5" s="1"/>
  <c r="E131" i="1"/>
  <c r="E132" i="5" s="1"/>
  <c r="E132" i="1"/>
  <c r="E133" i="5" s="1"/>
  <c r="E133" i="1"/>
  <c r="E134" i="5" s="1"/>
  <c r="E134" i="1"/>
  <c r="E135" i="5" s="1"/>
  <c r="E135" i="1"/>
  <c r="E136" i="5" s="1"/>
  <c r="E136" i="1"/>
  <c r="E137" i="5" s="1"/>
  <c r="E137" i="1"/>
  <c r="E138" i="5" s="1"/>
  <c r="E138" i="1"/>
  <c r="E139" i="5" s="1"/>
  <c r="E139" i="1"/>
  <c r="E140" i="5" s="1"/>
  <c r="E140" i="1"/>
  <c r="E141" i="5" s="1"/>
  <c r="E141" i="1"/>
  <c r="E142" i="5" s="1"/>
  <c r="E142" i="1"/>
  <c r="E143" i="5" s="1"/>
  <c r="E143" i="1"/>
  <c r="E144" i="5" s="1"/>
  <c r="E144" i="1"/>
  <c r="E145" i="5" s="1"/>
  <c r="E145" i="1"/>
  <c r="E146" i="5" s="1"/>
  <c r="E146" i="1"/>
  <c r="E147" i="5" s="1"/>
  <c r="E147" i="1"/>
  <c r="E148" i="5" s="1"/>
  <c r="E148" i="1"/>
  <c r="E149" i="5" s="1"/>
  <c r="E149" i="1"/>
  <c r="E150" i="5" s="1"/>
  <c r="E150" i="1"/>
  <c r="E151" i="5" s="1"/>
  <c r="E151" i="1"/>
  <c r="E152" i="5" s="1"/>
  <c r="E152" i="1"/>
  <c r="E153" i="5" s="1"/>
  <c r="E153" i="1"/>
  <c r="E154" i="5" s="1"/>
  <c r="E154" i="1"/>
  <c r="E155" i="5" s="1"/>
  <c r="E155" i="1"/>
  <c r="E156" i="5" s="1"/>
  <c r="E156" i="1"/>
  <c r="E157" i="5" s="1"/>
  <c r="E157" i="1"/>
  <c r="E158" i="5" s="1"/>
  <c r="E158" i="1"/>
  <c r="E159" i="5" s="1"/>
  <c r="E159" i="1"/>
  <c r="E160" i="5" s="1"/>
  <c r="E160" i="1"/>
  <c r="E161" i="5" s="1"/>
  <c r="E161" i="1"/>
  <c r="E162" i="5" s="1"/>
  <c r="E162" i="1"/>
  <c r="E163" i="5" s="1"/>
  <c r="E166" i="1"/>
  <c r="E167" i="5" s="1"/>
  <c r="E167" i="1"/>
  <c r="E168" i="5" s="1"/>
  <c r="E168" i="1"/>
  <c r="E169" i="5" s="1"/>
  <c r="E169" i="1"/>
  <c r="E170" i="5" s="1"/>
  <c r="E170" i="1"/>
  <c r="E171" i="5" s="1"/>
  <c r="E172" i="1"/>
  <c r="E173" i="5" s="1"/>
  <c r="E8" i="1"/>
  <c r="E9" i="5" s="1"/>
  <c r="M157" i="5" l="1"/>
  <c r="M9" i="5"/>
  <c r="K175" i="5"/>
  <c r="L25" i="5"/>
  <c r="M25" i="5" s="1"/>
  <c r="L17" i="5"/>
  <c r="M17" i="5" s="1"/>
  <c r="L165" i="5"/>
  <c r="M165" i="5" s="1"/>
  <c r="L125" i="5"/>
  <c r="M125" i="5" s="1"/>
  <c r="E101" i="5"/>
  <c r="E99" i="5"/>
  <c r="E97" i="5"/>
  <c r="E95" i="5"/>
  <c r="E92" i="5"/>
  <c r="E90" i="5"/>
  <c r="E88" i="5"/>
  <c r="E86" i="5"/>
  <c r="E84" i="5"/>
  <c r="E82" i="5"/>
  <c r="E80" i="5"/>
  <c r="E78" i="5"/>
  <c r="E76" i="5"/>
  <c r="E74" i="5"/>
  <c r="E72" i="5"/>
  <c r="E70" i="5"/>
  <c r="E68" i="5"/>
  <c r="E66" i="5"/>
  <c r="E62" i="5"/>
  <c r="E60" i="5"/>
  <c r="E58" i="5"/>
  <c r="E51" i="5"/>
  <c r="E47" i="5"/>
  <c r="E45" i="5"/>
  <c r="E42" i="5"/>
  <c r="E40" i="5"/>
  <c r="E38" i="5"/>
  <c r="E36" i="5"/>
  <c r="E34" i="5"/>
  <c r="E32" i="5"/>
  <c r="E29" i="5"/>
  <c r="E27" i="5"/>
  <c r="E24" i="5"/>
  <c r="E22" i="5"/>
  <c r="E20" i="5"/>
  <c r="E18" i="5"/>
  <c r="E31" i="5"/>
  <c r="E56" i="5"/>
  <c r="E63" i="5"/>
  <c r="M81" i="1"/>
  <c r="E48" i="5"/>
  <c r="E94" i="5"/>
  <c r="M8" i="4"/>
  <c r="M29" i="11"/>
  <c r="E55" i="5"/>
  <c r="E53" i="5"/>
  <c r="E49" i="5"/>
  <c r="L174" i="4"/>
  <c r="M174" i="13"/>
  <c r="M10" i="5"/>
  <c r="M172" i="5"/>
  <c r="M171" i="5"/>
  <c r="M170" i="5"/>
  <c r="M168" i="5"/>
  <c r="M167" i="5"/>
  <c r="M166" i="5"/>
  <c r="M164" i="5"/>
  <c r="M163" i="5"/>
  <c r="M162" i="5"/>
  <c r="M160" i="5"/>
  <c r="M159" i="5"/>
  <c r="M158" i="5"/>
  <c r="M156" i="5"/>
  <c r="M155" i="5"/>
  <c r="M154" i="5"/>
  <c r="M152" i="5"/>
  <c r="M151" i="5"/>
  <c r="M150" i="5"/>
  <c r="M148" i="5"/>
  <c r="M147" i="5"/>
  <c r="M146" i="5"/>
  <c r="M144" i="5"/>
  <c r="M143" i="5"/>
  <c r="M142" i="5"/>
  <c r="M140" i="5"/>
  <c r="M139" i="5"/>
  <c r="M138" i="5"/>
  <c r="M136" i="5"/>
  <c r="M135" i="5"/>
  <c r="M134" i="5"/>
  <c r="M132" i="5"/>
  <c r="M131" i="5"/>
  <c r="M130" i="5"/>
  <c r="M128" i="5"/>
  <c r="M127" i="5"/>
  <c r="M126" i="5"/>
  <c r="M124" i="5"/>
  <c r="M123" i="5"/>
  <c r="M122" i="5"/>
  <c r="M120" i="5"/>
  <c r="M119" i="5"/>
  <c r="M118" i="5"/>
  <c r="M116" i="5"/>
  <c r="M115" i="5"/>
  <c r="M114" i="5"/>
  <c r="M112" i="5"/>
  <c r="M111" i="5"/>
  <c r="M110" i="5"/>
  <c r="M108" i="5"/>
  <c r="M107" i="5"/>
  <c r="M106" i="5"/>
  <c r="M104" i="5"/>
  <c r="M103" i="5"/>
  <c r="M102" i="5"/>
  <c r="M99" i="5"/>
  <c r="M95" i="5"/>
  <c r="M91" i="5"/>
  <c r="M87" i="5"/>
  <c r="M83" i="5"/>
  <c r="M79" i="5"/>
  <c r="M75" i="5"/>
  <c r="M71" i="5"/>
  <c r="M67" i="5"/>
  <c r="M63" i="5"/>
  <c r="M59" i="5"/>
  <c r="M55" i="5"/>
  <c r="M51" i="5"/>
  <c r="M47" i="5"/>
  <c r="M43" i="5"/>
  <c r="M39" i="5"/>
  <c r="M35" i="5"/>
  <c r="M31" i="5"/>
  <c r="M27" i="5"/>
  <c r="M23" i="5"/>
  <c r="M19" i="5"/>
  <c r="M100" i="5"/>
  <c r="M98" i="5"/>
  <c r="M96" i="5"/>
  <c r="M94" i="5"/>
  <c r="M92" i="5"/>
  <c r="M90" i="5"/>
  <c r="M88" i="5"/>
  <c r="M86" i="5"/>
  <c r="M84" i="5"/>
  <c r="M82" i="5"/>
  <c r="M80" i="5"/>
  <c r="M78" i="5"/>
  <c r="M76" i="5"/>
  <c r="M74" i="5"/>
  <c r="M72" i="5"/>
  <c r="M70" i="5"/>
  <c r="M68" i="5"/>
  <c r="M66" i="5"/>
  <c r="M64" i="5"/>
  <c r="M62" i="5"/>
  <c r="M60" i="5"/>
  <c r="M58" i="5"/>
  <c r="M56" i="5"/>
  <c r="M54" i="5"/>
  <c r="M52" i="5"/>
  <c r="M50" i="5"/>
  <c r="M48" i="5"/>
  <c r="M46" i="5"/>
  <c r="M44" i="5"/>
  <c r="M42" i="5"/>
  <c r="M40" i="5"/>
  <c r="M38" i="5"/>
  <c r="M36" i="5"/>
  <c r="M34" i="5"/>
  <c r="M32" i="5"/>
  <c r="M30" i="5"/>
  <c r="M28" i="5"/>
  <c r="M26" i="5"/>
  <c r="M24" i="5"/>
  <c r="M22" i="5"/>
  <c r="M20" i="5"/>
  <c r="M18" i="5"/>
  <c r="N175" i="5"/>
  <c r="E174" i="14"/>
  <c r="L174" i="14"/>
  <c r="E174" i="15"/>
  <c r="M17" i="11"/>
  <c r="L174" i="7"/>
  <c r="E174" i="7"/>
  <c r="E174" i="10"/>
  <c r="M17" i="10"/>
  <c r="M174" i="10" s="1"/>
  <c r="E174" i="9"/>
  <c r="L174" i="9"/>
  <c r="E174" i="6"/>
  <c r="E174" i="4"/>
  <c r="M17" i="14"/>
  <c r="M174" i="14" s="1"/>
  <c r="M17" i="15"/>
  <c r="M174" i="15" s="1"/>
  <c r="M17" i="7"/>
  <c r="M174" i="7" s="1"/>
  <c r="M17" i="9"/>
  <c r="M174" i="9" s="1"/>
  <c r="M17" i="8"/>
  <c r="M174" i="8" s="1"/>
  <c r="M17" i="6"/>
  <c r="M17" i="4"/>
  <c r="M174" i="4" s="1"/>
  <c r="E174" i="8"/>
  <c r="E174" i="1"/>
  <c r="E175" i="5" s="1"/>
  <c r="M174" i="1"/>
  <c r="M175" i="5" l="1"/>
  <c r="L175" i="5"/>
  <c r="M174" i="11"/>
  <c r="M174" i="6"/>
</calcChain>
</file>

<file path=xl/sharedStrings.xml><?xml version="1.0" encoding="utf-8"?>
<sst xmlns="http://schemas.openxmlformats.org/spreadsheetml/2006/main" count="2922" uniqueCount="235">
  <si>
    <t>№</t>
  </si>
  <si>
    <t>Адрес дома</t>
  </si>
  <si>
    <t>п/п</t>
  </si>
  <si>
    <t>ул.Бассейная, д.3, с.Порошино</t>
  </si>
  <si>
    <t>ул.Бассейная, д.5, с.Порошино</t>
  </si>
  <si>
    <t>ул.Бассейная, д.5-а, с.Порошино</t>
  </si>
  <si>
    <t>ул.Бассейная, д.11, с.Порошино</t>
  </si>
  <si>
    <t>ул.Береговая д. 3 дер.Богородская</t>
  </si>
  <si>
    <t>ул.Богородская, д 25 -а, д.Богородская</t>
  </si>
  <si>
    <t>ул.Богородская, д 50 -а, д. Богородская</t>
  </si>
  <si>
    <t>ул.Богородская, д 50 -б, д. Богородская</t>
  </si>
  <si>
    <t>ул.Богородская, д 50 -в, д. Богородская</t>
  </si>
  <si>
    <t>ул.Богородская, д 50 -г, д. Богородская</t>
  </si>
  <si>
    <t>ул.Боровицкая, д. 1 - б. с.Порошино</t>
  </si>
  <si>
    <t>ул.Боровицкая, д. 9 - а. с.Порошино</t>
  </si>
  <si>
    <t>ул.Боровицкая, д. 9 - б. с.Порошино</t>
  </si>
  <si>
    <t>ул.Боровицкая, д. 20. с.Порошино</t>
  </si>
  <si>
    <t>ул.Боровицкая, д. 20 - а.с.Порошино</t>
  </si>
  <si>
    <t>ул.Боровицкая, д. 20 - б.с.Порошино</t>
  </si>
  <si>
    <t>ул.Боровицкая, д. 20 - в.с.Порошино</t>
  </si>
  <si>
    <t>ул.Боровицкая, д. 24. с.Порошино</t>
  </si>
  <si>
    <t>ул.им.бр. Васнецовых,д 5,п.Сидоровка</t>
  </si>
  <si>
    <t>ул.им.бр. Васнецовых,д 7,п.Сидоровка</t>
  </si>
  <si>
    <t>ул.им.бр. Васнецовых,д11,п.Сидоровка</t>
  </si>
  <si>
    <t>ул.Вятская, д. 18, корпус 1, п.Макарье</t>
  </si>
  <si>
    <t>ул.Вятская, д. 18, корпус 2, п.Макарье</t>
  </si>
  <si>
    <t>ул.Вятская, д. 9  дер. Богородская</t>
  </si>
  <si>
    <t>ул.Вятская, д. 9 -а  дер. Богородская</t>
  </si>
  <si>
    <t>ул.Вятская, д. 11  дер. Богородская</t>
  </si>
  <si>
    <t>ул.Вятская, д. 15  дер. Богородская</t>
  </si>
  <si>
    <t>ул.Вятская, д. 19  дер. Богородская</t>
  </si>
  <si>
    <t>ул.Глинки д 13 п.Макарье</t>
  </si>
  <si>
    <t>ул.Зелёная, д. 1, пос. Сидоровка</t>
  </si>
  <si>
    <t>ул.Зелёная, д. 2,  пос.Сидоровка</t>
  </si>
  <si>
    <t>ул.Зелёная, д. 14,  пос.Сидоровка</t>
  </si>
  <si>
    <t>ул.Зелёная, д. 17,  пос.Сидоровка</t>
  </si>
  <si>
    <t>ул.Зелёная, д. 20,  пос.Сидоровка</t>
  </si>
  <si>
    <t>ул.Кооперативная,д 5 -в, д. М.Суббот.</t>
  </si>
  <si>
    <t>ул.Кооперативная,д 8 -а, д. М.Суббот.</t>
  </si>
  <si>
    <t>ул.Кооперативная,д 10 -а,д.М.Суббот.</t>
  </si>
  <si>
    <t>ул.Кооперативная,д 15, д. М.Субботиха</t>
  </si>
  <si>
    <t>ул.Кооперативная,д 17, д. М.Субботиха</t>
  </si>
  <si>
    <t>ул.Кооперативная,д 20, д. М.Субботиха</t>
  </si>
  <si>
    <t>ул.Кооперативная,д 1, пос. Сидоровка</t>
  </si>
  <si>
    <t>ул.Кооперативная,д 2, пос. Сидоровка</t>
  </si>
  <si>
    <t>ул.Кооперативная,д 3, пос. Сидоровка</t>
  </si>
  <si>
    <t>ул.Кооперативная,д 4, пос. Сидоровка</t>
  </si>
  <si>
    <t>ул.Кооперативная,д 5, пос. Сидоровка</t>
  </si>
  <si>
    <t>ул.Кооперативная,д 6, пос. Сидоровка</t>
  </si>
  <si>
    <t>ул.Кооперативная,д 7, пос. Сидоровка</t>
  </si>
  <si>
    <t>ул.Кооперативная,д 8, пос. Сидоровка</t>
  </si>
  <si>
    <t>ул.Кооперативная,д 9, пос. Сидоровка</t>
  </si>
  <si>
    <t>ул.Кооперативная,д 10, п.Сидоровка</t>
  </si>
  <si>
    <t>ул.Космонавтов, д 1, пос.Сидоровка</t>
  </si>
  <si>
    <t>ул.Космонавтов, д 3, пос.Сидоровка</t>
  </si>
  <si>
    <t>ул.Космонавтов, д 5, пос.Сидоровка</t>
  </si>
  <si>
    <t>ул.Космонавтов, д 7, пос.Сидоровка</t>
  </si>
  <si>
    <t>ул.Космонавтов, д 8, пос.Сидоровка</t>
  </si>
  <si>
    <t>ул.Космонавтов, д 9, пос.Сидоровка</t>
  </si>
  <si>
    <t>ул.Космонавтов, д 10, пос.Сидоровка</t>
  </si>
  <si>
    <t>ул.Космонавтов, д 11, пос.Сидоровка</t>
  </si>
  <si>
    <t>ул.Космонавтов, д 12, пос.Сидоровка</t>
  </si>
  <si>
    <t>ул.Космонавтов, д 14, пос.Сидоровка</t>
  </si>
  <si>
    <t>ул.Космонавтов, д 16, пос.Сидоровка</t>
  </si>
  <si>
    <t>ул.Космонавтов, д 18, пос.Сидоровка</t>
  </si>
  <si>
    <t>ул.Космонавтов, д 20, пос.Сидоровка</t>
  </si>
  <si>
    <t>ул.Крестьянская д.13 д.М.Субботиха</t>
  </si>
  <si>
    <t>пер.Лесной, д . 8, с. Порошино</t>
  </si>
  <si>
    <t>пер.Лесной, д . 10, с. Порошино</t>
  </si>
  <si>
    <t>пер.Лесной, д . 12, с. Порошино</t>
  </si>
  <si>
    <t>ул.Лукинская, д.8,дер.М. Субботиха</t>
  </si>
  <si>
    <t>ул.Лукинская, д.9,дер.М/ Субботиха</t>
  </si>
  <si>
    <t>пер.Марковский д. 26 -б.</t>
  </si>
  <si>
    <t>пер.Марковский д. 26 -в.</t>
  </si>
  <si>
    <t>ул.Молодёжная, д.1, дер.Богородская</t>
  </si>
  <si>
    <t>ул.Молодёжная, д.2, дер.Богородская</t>
  </si>
  <si>
    <t>ул.Молодёжная, д.5, дер.Богородская</t>
  </si>
  <si>
    <t>ул.Молодёжная, д.7, дер.Богородская</t>
  </si>
  <si>
    <t>ул.Молодёжная, д.9, дер.Богородская</t>
  </si>
  <si>
    <t>ул..Нижнепольская,д1, д.М. Суббот.</t>
  </si>
  <si>
    <t>ул..Нижнепольская,д1- а ,д.М. Суббот</t>
  </si>
  <si>
    <t>ул.Нижнепольская,д18 -а,д.М.Суббот.</t>
  </si>
  <si>
    <t>ул.Новопорошинская, д 1,с.Порошино</t>
  </si>
  <si>
    <t>ул.Новопорошинская, д 3,с.Порошино</t>
  </si>
  <si>
    <t>ул.Новопорошинская, д 5,с.Порошино</t>
  </si>
  <si>
    <t>ул.Новопорошинская, д 6,с.Порошино</t>
  </si>
  <si>
    <t>ул.Новопорошинская, д 8,с.Порошино</t>
  </si>
  <si>
    <t>ул.Новопорошинская, д 8 а,с.Порошино</t>
  </si>
  <si>
    <t>пер.Новый, д 1, дер.Малая Субботиха</t>
  </si>
  <si>
    <t>пер.Новый, д 3, дер.Малая Субботиха</t>
  </si>
  <si>
    <t>пер.Новый, д 5, дер.Малая Субботиха</t>
  </si>
  <si>
    <t>пер.Новый, д 6, дер.Малая Субботиха</t>
  </si>
  <si>
    <t>пер.Новый, д 7, дер.Малая Субботиха</t>
  </si>
  <si>
    <t>пер.Новый, д 9, дер.Малая Субботиха</t>
  </si>
  <si>
    <t>пер.Новый, д.11, дер.Малая Субботиха</t>
  </si>
  <si>
    <t>пер.Новый, д 13, дер.Малая Субботиха</t>
  </si>
  <si>
    <t>пер.Новый, д 15, дер.Малая Субботиха</t>
  </si>
  <si>
    <t>пер.Новый, д 16, дер.М.Субботиха</t>
  </si>
  <si>
    <t>пер.Новый, д 18, дер.М.Субботиха</t>
  </si>
  <si>
    <t>Новый, д 5-а, с. Порошино</t>
  </si>
  <si>
    <t>ул.Озёрная д. 12 д.Богородская</t>
  </si>
  <si>
    <t>ул.Озёрная д. 12 -а д.Богородская</t>
  </si>
  <si>
    <t>пер.Полевой, д3, дер.М. Субботиха</t>
  </si>
  <si>
    <t>ул.Порошинская, д.2-в, с. Порошино</t>
  </si>
  <si>
    <t>ул.Порошинская, д.7, с. Порошино</t>
  </si>
  <si>
    <t>ул.Порошинская, д.15, с. Порошино</t>
  </si>
  <si>
    <t>ул.Порошинская, д.16, с. Порошино</t>
  </si>
  <si>
    <t>ул.Порошинская, д.18, с. Порошино</t>
  </si>
  <si>
    <t>ул.Порошинская, д.41, с. Порошино</t>
  </si>
  <si>
    <t>ул. Портовая, д 7, пос. Сидоровка</t>
  </si>
  <si>
    <t>ул. Портовая, д 9, пос. Сидоровка</t>
  </si>
  <si>
    <t>ул. Портовая, д 13, пос. Сидоровка</t>
  </si>
  <si>
    <t>ул. Портовая, д 27, пос. Сидоровка</t>
  </si>
  <si>
    <t>ул.Проезжая, д 1, пос.Макарье</t>
  </si>
  <si>
    <t>ул.Проезжая, д 3, пос.Макарье</t>
  </si>
  <si>
    <t>ул.Проезжая, д 38, пос.Макарье</t>
  </si>
  <si>
    <t>ул.Проезжая, д 40 -а, пос.Макарье</t>
  </si>
  <si>
    <t>ул.Проезжая, д 40 -б, пос.Макарье</t>
  </si>
  <si>
    <t>ул.Речная д. 2 -а.д.М.Субботиха</t>
  </si>
  <si>
    <t>ул.Седова, д.6 пос Макарье</t>
  </si>
  <si>
    <t>ул. Сосновая, д. 9 с.Порошино</t>
  </si>
  <si>
    <t>сл. Талица, д 38 - а</t>
  </si>
  <si>
    <t>сл. Талица д.30</t>
  </si>
  <si>
    <t>сл. Талица д.36</t>
  </si>
  <si>
    <t>сл. Талица д. 38</t>
  </si>
  <si>
    <t xml:space="preserve">сл. Талица, д 39 </t>
  </si>
  <si>
    <t>сл. Талица, д 39 - д</t>
  </si>
  <si>
    <t>сл. Талица, д 39 - е</t>
  </si>
  <si>
    <t>сл. Талица, д 39 - з</t>
  </si>
  <si>
    <t>сл. Талица, д 39 - и</t>
  </si>
  <si>
    <t>сл. Талица, д 39 - к</t>
  </si>
  <si>
    <t>сл. Талица, д 39 - л</t>
  </si>
  <si>
    <t>сл. Талица, д 43</t>
  </si>
  <si>
    <t>сл. Талица, д 46</t>
  </si>
  <si>
    <t>сл. Талица, д 48</t>
  </si>
  <si>
    <t>ул.Холуновская,д. 2, пос.Сидоровка</t>
  </si>
  <si>
    <t>ул.Холуновская,д. 4, пос.Сидоровка</t>
  </si>
  <si>
    <t>ул.Холуновская,д. 12, пос.Сидоровка</t>
  </si>
  <si>
    <t>ул.Холуновская,д. 15, пос.Сидоровка</t>
  </si>
  <si>
    <t>ул.Холуновская,д. 17, пос.Сидоровка</t>
  </si>
  <si>
    <t>ул.Холуновская,д. 19, пос.Сидоровка</t>
  </si>
  <si>
    <t>ул.Центральная, д. 11, д. Б.Субботиха</t>
  </si>
  <si>
    <t>ул.Центральная, д. 11 а, д. Б. Субботиха</t>
  </si>
  <si>
    <t>ул.Центральная, д. 12, д. Б.Субботиха</t>
  </si>
  <si>
    <t>ул.Центральная, д. 13, д. Б.Субботиха</t>
  </si>
  <si>
    <t>ул.Центральная, д. 14, д. Б.Субботиха</t>
  </si>
  <si>
    <t>ул.Центральная, д. 15, д. Б.Субботиха</t>
  </si>
  <si>
    <t>ул.Центральная, д. 16, д. Б.Субботиха</t>
  </si>
  <si>
    <t>ул.Центральная, д. 17, д. Б. Субботиха</t>
  </si>
  <si>
    <t>ул.Центральная, д. 18, д. Б.Субботиха</t>
  </si>
  <si>
    <t>ул.Центральная, д. 19, д. Б.Субботиха</t>
  </si>
  <si>
    <t>ул.Центральная, д. 20, д. Б.Субботиха</t>
  </si>
  <si>
    <t>ул.Центральная, д. 21, д. Б.Субботиха</t>
  </si>
  <si>
    <t>ул.Центральная, д. 22, д. Б. Субботиха</t>
  </si>
  <si>
    <t>ул.Центральная, д. 23, д. Б. Субботиха</t>
  </si>
  <si>
    <t>ул.Центральная, д. 24, д. Б. Субботиха</t>
  </si>
  <si>
    <t>ул.Центральная, д. 32 а, д. М.Субботиха</t>
  </si>
  <si>
    <t>ул.Центральная, д. 38, д. М. Субботиха</t>
  </si>
  <si>
    <t>ул.Центральная, д. 43 а,д.М.Субботиха</t>
  </si>
  <si>
    <t>пр-д .Чайковского, д.7 п.Макарье</t>
  </si>
  <si>
    <t>ул.Школьная, д. 2 а, пос.Макарье</t>
  </si>
  <si>
    <t>ул.Школьная, д. 3, пос.Макарье</t>
  </si>
  <si>
    <t>ул.Школьная, д. 12 д. Мал.Субботиха</t>
  </si>
  <si>
    <t>ул.Школьная, д. 27 -а д. М.Субботиха</t>
  </si>
  <si>
    <t>ул.Школьная, д. 29  пос.Макарье</t>
  </si>
  <si>
    <t>ул.Школьная, д. 4 - а, с.Порошино</t>
  </si>
  <si>
    <t>ул.Язёвочная , д. 5, дер. Мал.Субботиха</t>
  </si>
  <si>
    <t>ул.Язёвочная , д. 10, дер. М.Субботиха</t>
  </si>
  <si>
    <t>ул.Язёвочная , д. 14, дер. М.Субботиха</t>
  </si>
  <si>
    <t>ИТОГО</t>
  </si>
  <si>
    <t>Трудоёмкость, ч/час</t>
  </si>
  <si>
    <t xml:space="preserve">Зарплата </t>
  </si>
  <si>
    <t>Сумма</t>
  </si>
  <si>
    <t xml:space="preserve">Стоимость </t>
  </si>
  <si>
    <t>Стоим.</t>
  </si>
  <si>
    <t>Итого с</t>
  </si>
  <si>
    <t>в т.ч.</t>
  </si>
  <si>
    <t>инж.</t>
  </si>
  <si>
    <t>конст</t>
  </si>
  <si>
    <t>всего</t>
  </si>
  <si>
    <t>по</t>
  </si>
  <si>
    <t>ФОТ,</t>
  </si>
  <si>
    <t>материа</t>
  </si>
  <si>
    <t xml:space="preserve">работы </t>
  </si>
  <si>
    <t>работ по</t>
  </si>
  <si>
    <t>общеэксп</t>
  </si>
  <si>
    <t>КС.</t>
  </si>
  <si>
    <t>оборуд</t>
  </si>
  <si>
    <t>элем.</t>
  </si>
  <si>
    <t>тарифу,</t>
  </si>
  <si>
    <t>руб.</t>
  </si>
  <si>
    <t>лов руб.</t>
  </si>
  <si>
    <t>транспорта</t>
  </si>
  <si>
    <t>договору</t>
  </si>
  <si>
    <t>и рент.</t>
  </si>
  <si>
    <t>аренд</t>
  </si>
  <si>
    <t>Акты выполненных работ за Январь  2013 г.</t>
  </si>
  <si>
    <t>пер.Новый, д 2, дер.Малая Субботиха</t>
  </si>
  <si>
    <t>ул.Школьная, д. 1 - а, с.Порошино</t>
  </si>
  <si>
    <t>Заказчик:</t>
  </si>
  <si>
    <t>Исполнитель:</t>
  </si>
  <si>
    <t>__________________________________</t>
  </si>
  <si>
    <t>____________________________________</t>
  </si>
  <si>
    <t xml:space="preserve">Ст-мость </t>
  </si>
  <si>
    <t>транспор</t>
  </si>
  <si>
    <t xml:space="preserve">Общая площадь </t>
  </si>
  <si>
    <t>кв.м.</t>
  </si>
  <si>
    <t xml:space="preserve">Список жилого фонда </t>
  </si>
  <si>
    <t>жилых домов.</t>
  </si>
  <si>
    <t xml:space="preserve">Нежилая </t>
  </si>
  <si>
    <t>площадь</t>
  </si>
  <si>
    <t>Управляющая компания : ООО" Вятка 5 "</t>
  </si>
  <si>
    <t>пер.Клубный д. 3.</t>
  </si>
  <si>
    <t>А</t>
  </si>
  <si>
    <t>Б</t>
  </si>
  <si>
    <t>Акты выполненных работ за Февраль  2014 г.</t>
  </si>
  <si>
    <t>ул.Язёвочная , д. 5, д.М.Субботиха</t>
  </si>
  <si>
    <t>ул.Центральная, д.32 а, д.М.Субботиха</t>
  </si>
  <si>
    <t>ул.Центральная, д.11 а, д. Б.Субботиха</t>
  </si>
  <si>
    <t>ул.Кооперативная,д 15, д.М.Субботиха</t>
  </si>
  <si>
    <t>ул.Кооперативная,д 17, д.М.Субботиха</t>
  </si>
  <si>
    <t>ул.им.бр.Васнецовых,д11,п.Сидоровка</t>
  </si>
  <si>
    <t>Акты выполненных работ за Апрель  2014 г.</t>
  </si>
  <si>
    <t>Акты выполненных работ за  Март  2014 г.</t>
  </si>
  <si>
    <t>Акты выполненных работ за Май  2014 г.</t>
  </si>
  <si>
    <t>Акты выполненных работ за Июнь  2014 г.</t>
  </si>
  <si>
    <t>Акты выполненных работ за Июль  2014 г.</t>
  </si>
  <si>
    <t>Акты выполненных работ за Август  2014 г.</t>
  </si>
  <si>
    <t>Акты выполненных работ за Сентябрь  2014 г.</t>
  </si>
  <si>
    <t>Акты выполненных работ за Январь- Декабрь  2014 г.</t>
  </si>
  <si>
    <t>Акты выполненных работ за Октябрь  2014 г.</t>
  </si>
  <si>
    <t>ул.Центральная, д. 11а, д.Б.Субботиха</t>
  </si>
  <si>
    <t>Акты выполненных работ за Ноябрь  2014 г.</t>
  </si>
  <si>
    <t>Акты выполненных работ за  Декабрь  2014 года.</t>
  </si>
  <si>
    <t>ООО " Вятка 5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</si>
</sst>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6" xfId="0" applyBorder="1"/>
    <xf numFmtId="0" fontId="0" fillId="0" borderId="7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1" xfId="0" applyNumberFormat="1" applyBorder="1" applyAlignment="1">
      <alignment horizontal="left"/>
    </xf>
    <xf numFmtId="0" fontId="0" fillId="0" borderId="7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indent="4"/>
    </xf>
    <xf numFmtId="0" fontId="0" fillId="0" borderId="0" xfId="0" applyFill="1"/>
    <xf numFmtId="2" fontId="0" fillId="0" borderId="1" xfId="0" applyNumberFormat="1" applyFill="1" applyBorder="1" applyAlignment="1">
      <alignment horizontal="left"/>
    </xf>
    <xf numFmtId="2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/>
    <xf numFmtId="2" fontId="0" fillId="0" borderId="0" xfId="0" applyNumberFormat="1" applyFill="1"/>
    <xf numFmtId="2" fontId="0" fillId="0" borderId="0" xfId="0" applyNumberFormat="1"/>
    <xf numFmtId="2" fontId="0" fillId="0" borderId="0" xfId="0" applyNumberFormat="1" applyAlignment="1">
      <alignment horizontal="left"/>
    </xf>
    <xf numFmtId="2" fontId="0" fillId="0" borderId="0" xfId="0" applyNumberFormat="1" applyFill="1" applyAlignment="1">
      <alignment horizontal="left"/>
    </xf>
    <xf numFmtId="2" fontId="0" fillId="0" borderId="1" xfId="0" applyNumberFormat="1" applyFill="1" applyBorder="1"/>
    <xf numFmtId="0" fontId="0" fillId="0" borderId="0" xfId="0" applyFill="1" applyBorder="1"/>
    <xf numFmtId="0" fontId="0" fillId="2" borderId="1" xfId="0" applyFill="1" applyBorder="1"/>
    <xf numFmtId="0" fontId="0" fillId="2" borderId="7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3" borderId="1" xfId="0" applyFill="1" applyBorder="1"/>
    <xf numFmtId="164" fontId="0" fillId="0" borderId="1" xfId="0" applyNumberFormat="1" applyFill="1" applyBorder="1"/>
    <xf numFmtId="0" fontId="0" fillId="0" borderId="1" xfId="0" applyFill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9"/>
  <sheetViews>
    <sheetView topLeftCell="C155" zoomScaleNormal="100" workbookViewId="0">
      <selection activeCell="M158" sqref="M158"/>
    </sheetView>
  </sheetViews>
  <sheetFormatPr defaultRowHeight="15" x14ac:dyDescent="0.25"/>
  <cols>
    <col min="1" max="1" width="5.140625" customWidth="1"/>
    <col min="2" max="2" width="37" customWidth="1"/>
    <col min="3" max="3" width="7.42578125" customWidth="1"/>
    <col min="4" max="4" width="6.28515625" customWidth="1"/>
    <col min="5" max="5" width="6.140625" customWidth="1"/>
    <col min="7" max="7" width="9.42578125" customWidth="1"/>
    <col min="8" max="8" width="8.7109375" customWidth="1"/>
    <col min="9" max="9" width="10.85546875" customWidth="1"/>
    <col min="11" max="11" width="9.5703125" bestFit="1" customWidth="1"/>
    <col min="12" max="12" width="8.85546875" customWidth="1"/>
    <col min="13" max="13" width="9.85546875" customWidth="1"/>
    <col min="14" max="14" width="7.5703125" customWidth="1"/>
  </cols>
  <sheetData>
    <row r="1" spans="1:14" x14ac:dyDescent="0.25">
      <c r="A1" s="43" t="s">
        <v>196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3" spans="1:14" x14ac:dyDescent="0.25">
      <c r="A3" s="8" t="s">
        <v>0</v>
      </c>
      <c r="B3" s="3" t="s">
        <v>1</v>
      </c>
      <c r="C3" s="40" t="s">
        <v>170</v>
      </c>
      <c r="D3" s="41"/>
      <c r="E3" s="42"/>
      <c r="F3" s="5" t="s">
        <v>171</v>
      </c>
      <c r="G3" s="5" t="s">
        <v>172</v>
      </c>
      <c r="H3" s="5" t="s">
        <v>203</v>
      </c>
      <c r="I3" s="5" t="s">
        <v>173</v>
      </c>
      <c r="J3" s="5" t="s">
        <v>174</v>
      </c>
      <c r="K3" s="5" t="s">
        <v>175</v>
      </c>
      <c r="L3" s="5"/>
      <c r="M3" s="5" t="s">
        <v>175</v>
      </c>
      <c r="N3" s="5" t="s">
        <v>176</v>
      </c>
    </row>
    <row r="4" spans="1:14" x14ac:dyDescent="0.25">
      <c r="A4" s="9" t="s">
        <v>2</v>
      </c>
      <c r="B4" s="4"/>
      <c r="C4" s="5" t="s">
        <v>177</v>
      </c>
      <c r="D4" s="5" t="s">
        <v>178</v>
      </c>
      <c r="E4" s="5" t="s">
        <v>179</v>
      </c>
      <c r="F4" s="6" t="s">
        <v>180</v>
      </c>
      <c r="G4" s="6" t="s">
        <v>181</v>
      </c>
      <c r="H4" s="6" t="s">
        <v>182</v>
      </c>
      <c r="I4" s="6" t="s">
        <v>183</v>
      </c>
      <c r="J4" s="6" t="s">
        <v>184</v>
      </c>
      <c r="K4" s="6" t="s">
        <v>185</v>
      </c>
      <c r="L4" s="6" t="s">
        <v>186</v>
      </c>
      <c r="M4" s="6" t="s">
        <v>185</v>
      </c>
      <c r="N4" s="6" t="s">
        <v>180</v>
      </c>
    </row>
    <row r="5" spans="1:14" x14ac:dyDescent="0.25">
      <c r="A5" s="9"/>
      <c r="B5" s="4"/>
      <c r="C5" s="6" t="s">
        <v>187</v>
      </c>
      <c r="D5" s="6" t="s">
        <v>188</v>
      </c>
      <c r="E5" s="6"/>
      <c r="F5" s="6" t="s">
        <v>189</v>
      </c>
      <c r="G5" s="6" t="s">
        <v>190</v>
      </c>
      <c r="H5" s="6" t="s">
        <v>191</v>
      </c>
      <c r="I5" s="6" t="s">
        <v>192</v>
      </c>
      <c r="J5" s="6" t="s">
        <v>193</v>
      </c>
      <c r="K5" s="6" t="s">
        <v>194</v>
      </c>
      <c r="L5" s="6"/>
      <c r="M5" s="6" t="s">
        <v>194</v>
      </c>
      <c r="N5" s="6" t="s">
        <v>195</v>
      </c>
    </row>
    <row r="6" spans="1:14" x14ac:dyDescent="0.25">
      <c r="A6" s="10"/>
      <c r="B6" s="2"/>
      <c r="C6" s="7"/>
      <c r="D6" s="7"/>
      <c r="E6" s="7"/>
      <c r="F6" s="7" t="s">
        <v>190</v>
      </c>
      <c r="G6" s="7"/>
      <c r="H6" s="7"/>
      <c r="I6" s="7" t="s">
        <v>190</v>
      </c>
      <c r="J6" s="7" t="s">
        <v>190</v>
      </c>
      <c r="K6" s="7" t="s">
        <v>190</v>
      </c>
      <c r="L6" s="7"/>
      <c r="M6" s="7" t="s">
        <v>190</v>
      </c>
      <c r="N6" s="7" t="s">
        <v>190</v>
      </c>
    </row>
    <row r="7" spans="1:14" x14ac:dyDescent="0.25">
      <c r="A7" s="7" t="s">
        <v>213</v>
      </c>
      <c r="B7" s="7" t="s">
        <v>214</v>
      </c>
      <c r="C7" s="15">
        <v>1</v>
      </c>
      <c r="D7" s="15">
        <v>2</v>
      </c>
      <c r="E7" s="15">
        <v>3</v>
      </c>
      <c r="F7" s="15">
        <v>4</v>
      </c>
      <c r="G7" s="15">
        <v>5</v>
      </c>
      <c r="H7" s="15">
        <v>6</v>
      </c>
      <c r="I7" s="15">
        <v>7</v>
      </c>
      <c r="J7" s="15">
        <v>8</v>
      </c>
      <c r="K7" s="15">
        <v>9</v>
      </c>
      <c r="L7" s="15">
        <v>10</v>
      </c>
      <c r="M7" s="15">
        <v>11</v>
      </c>
      <c r="N7" s="15">
        <v>12</v>
      </c>
    </row>
    <row r="8" spans="1:14" x14ac:dyDescent="0.25">
      <c r="A8" s="13">
        <v>1</v>
      </c>
      <c r="B8" s="14" t="s">
        <v>3</v>
      </c>
      <c r="C8" s="14">
        <v>6.72</v>
      </c>
      <c r="D8" s="14"/>
      <c r="E8" s="14">
        <f>SUM(C8:D8)</f>
        <v>6.72</v>
      </c>
      <c r="F8" s="14">
        <v>1088.22</v>
      </c>
      <c r="G8" s="1">
        <v>2494.5700000000002</v>
      </c>
      <c r="H8" s="1"/>
      <c r="I8" s="1"/>
      <c r="J8" s="1"/>
      <c r="K8" s="1">
        <v>3928.94</v>
      </c>
      <c r="L8" s="1"/>
      <c r="M8" s="1">
        <f>K8+L8</f>
        <v>3928.94</v>
      </c>
      <c r="N8" s="1"/>
    </row>
    <row r="9" spans="1:14" x14ac:dyDescent="0.25">
      <c r="A9" s="13">
        <v>2</v>
      </c>
      <c r="B9" s="14" t="s">
        <v>4</v>
      </c>
      <c r="C9" s="14"/>
      <c r="D9" s="14"/>
      <c r="E9" s="14">
        <f t="shared" ref="E9:E68" si="0">SUM(C9:D9)</f>
        <v>0</v>
      </c>
      <c r="F9" s="14">
        <v>1073.51</v>
      </c>
      <c r="G9" s="1">
        <v>2212.44</v>
      </c>
      <c r="H9" s="1"/>
      <c r="I9" s="1"/>
      <c r="J9" s="1"/>
      <c r="K9" s="1">
        <v>3484.59</v>
      </c>
      <c r="L9" s="1"/>
      <c r="M9" s="1">
        <f t="shared" ref="M9:M70" si="1">K9+L9</f>
        <v>3484.59</v>
      </c>
      <c r="N9" s="1"/>
    </row>
    <row r="10" spans="1:14" x14ac:dyDescent="0.25">
      <c r="A10" s="13">
        <v>3</v>
      </c>
      <c r="B10" s="14" t="s">
        <v>5</v>
      </c>
      <c r="C10" s="14"/>
      <c r="D10" s="14"/>
      <c r="E10" s="14">
        <f t="shared" si="0"/>
        <v>0</v>
      </c>
      <c r="F10" s="14">
        <v>802.95</v>
      </c>
      <c r="G10" s="1">
        <v>1654.85</v>
      </c>
      <c r="H10" s="1"/>
      <c r="I10" s="1"/>
      <c r="K10" s="1">
        <v>2606.39</v>
      </c>
      <c r="L10" s="1"/>
      <c r="M10" s="1">
        <f t="shared" si="1"/>
        <v>2606.39</v>
      </c>
      <c r="N10" s="1"/>
    </row>
    <row r="11" spans="1:14" x14ac:dyDescent="0.25">
      <c r="A11" s="13">
        <v>4</v>
      </c>
      <c r="B11" s="14" t="s">
        <v>6</v>
      </c>
      <c r="C11" s="14"/>
      <c r="D11" s="14"/>
      <c r="E11" s="14"/>
      <c r="F11" s="14"/>
      <c r="G11" s="1"/>
      <c r="H11" s="1"/>
      <c r="I11" s="1"/>
      <c r="J11" s="1"/>
      <c r="K11" s="1"/>
      <c r="L11" s="1"/>
      <c r="M11" s="1">
        <f t="shared" si="1"/>
        <v>0</v>
      </c>
      <c r="N11" s="1"/>
    </row>
    <row r="12" spans="1:14" x14ac:dyDescent="0.25">
      <c r="A12" s="13">
        <v>5</v>
      </c>
      <c r="B12" s="14" t="s">
        <v>7</v>
      </c>
      <c r="C12" s="14"/>
      <c r="D12" s="14"/>
      <c r="E12" s="14"/>
      <c r="F12" s="14"/>
      <c r="G12" s="1"/>
      <c r="H12" s="1"/>
      <c r="I12" s="1"/>
      <c r="J12" s="1"/>
      <c r="K12" s="1"/>
      <c r="L12" s="1"/>
      <c r="M12" s="1">
        <f t="shared" si="1"/>
        <v>0</v>
      </c>
      <c r="N12" s="1"/>
    </row>
    <row r="13" spans="1:14" x14ac:dyDescent="0.25">
      <c r="A13" s="13">
        <v>6</v>
      </c>
      <c r="B13" s="14" t="s">
        <v>8</v>
      </c>
      <c r="C13" s="14"/>
      <c r="D13" s="14"/>
      <c r="E13" s="14"/>
      <c r="F13" s="14"/>
      <c r="G13" s="1"/>
      <c r="H13" s="1"/>
      <c r="I13" s="1"/>
      <c r="J13" s="1"/>
      <c r="K13" s="1"/>
      <c r="L13" s="1"/>
      <c r="M13" s="1">
        <f t="shared" si="1"/>
        <v>0</v>
      </c>
      <c r="N13" s="1"/>
    </row>
    <row r="14" spans="1:14" x14ac:dyDescent="0.25">
      <c r="A14" s="13">
        <v>7</v>
      </c>
      <c r="B14" s="14" t="s">
        <v>9</v>
      </c>
      <c r="C14" s="14">
        <v>1.38</v>
      </c>
      <c r="D14" s="14">
        <v>0.4</v>
      </c>
      <c r="E14" s="14">
        <f t="shared" si="0"/>
        <v>1.7799999999999998</v>
      </c>
      <c r="F14" s="14">
        <v>1734.59</v>
      </c>
      <c r="G14" s="1">
        <v>3609.85</v>
      </c>
      <c r="H14" s="1"/>
      <c r="I14" s="1">
        <v>1033.6199999999999</v>
      </c>
      <c r="J14" s="1"/>
      <c r="K14" s="1">
        <v>6719.14</v>
      </c>
      <c r="L14" s="1"/>
      <c r="M14" s="1">
        <f t="shared" si="1"/>
        <v>6719.14</v>
      </c>
      <c r="N14" s="1"/>
    </row>
    <row r="15" spans="1:14" x14ac:dyDescent="0.25">
      <c r="A15" s="13">
        <v>8</v>
      </c>
      <c r="B15" s="14" t="s">
        <v>10</v>
      </c>
      <c r="C15" s="14">
        <v>1.38</v>
      </c>
      <c r="D15" s="14">
        <v>0.4</v>
      </c>
      <c r="E15" s="14">
        <f t="shared" si="0"/>
        <v>1.7799999999999998</v>
      </c>
      <c r="F15" s="14">
        <v>2167.8000000000002</v>
      </c>
      <c r="G15" s="1">
        <v>4476.67</v>
      </c>
      <c r="H15" s="1"/>
      <c r="I15" s="1">
        <v>1033.6199999999999</v>
      </c>
      <c r="J15" s="1"/>
      <c r="K15" s="1">
        <v>8084.38</v>
      </c>
      <c r="L15" s="1">
        <v>30.7</v>
      </c>
      <c r="M15" s="1">
        <f t="shared" si="1"/>
        <v>8115.08</v>
      </c>
      <c r="N15" s="1"/>
    </row>
    <row r="16" spans="1:14" x14ac:dyDescent="0.25">
      <c r="A16" s="13">
        <v>9</v>
      </c>
      <c r="B16" s="14" t="s">
        <v>11</v>
      </c>
      <c r="C16" s="14">
        <v>1.18</v>
      </c>
      <c r="D16" s="14">
        <v>0.4</v>
      </c>
      <c r="E16" s="14">
        <f t="shared" si="0"/>
        <v>1.58</v>
      </c>
      <c r="F16" s="14">
        <v>1663.49</v>
      </c>
      <c r="G16" s="1">
        <v>2569.79</v>
      </c>
      <c r="H16" s="1"/>
      <c r="I16" s="1">
        <v>1033.6199999999999</v>
      </c>
      <c r="J16" s="12"/>
      <c r="K16" s="12">
        <v>5081.03</v>
      </c>
      <c r="L16" s="1">
        <v>30.7</v>
      </c>
      <c r="M16" s="1">
        <f t="shared" si="1"/>
        <v>5111.7299999999996</v>
      </c>
      <c r="N16" s="1"/>
    </row>
    <row r="17" spans="1:14" x14ac:dyDescent="0.25">
      <c r="A17" s="13">
        <v>10</v>
      </c>
      <c r="B17" s="14" t="s">
        <v>12</v>
      </c>
      <c r="C17" s="14">
        <v>0.8</v>
      </c>
      <c r="D17" s="14">
        <v>0.4</v>
      </c>
      <c r="E17" s="14">
        <f t="shared" si="0"/>
        <v>1.2000000000000002</v>
      </c>
      <c r="F17" s="14">
        <v>2134.4699999999998</v>
      </c>
      <c r="G17" s="1">
        <v>4364.7700000000004</v>
      </c>
      <c r="H17" s="1"/>
      <c r="I17" s="1">
        <v>1469.11</v>
      </c>
      <c r="J17" s="1"/>
      <c r="K17" s="1">
        <v>8343.6200000000008</v>
      </c>
      <c r="L17" s="1">
        <f>405.96+30.7</f>
        <v>436.65999999999997</v>
      </c>
      <c r="M17" s="1">
        <f t="shared" si="1"/>
        <v>8780.2800000000007</v>
      </c>
      <c r="N17" s="1"/>
    </row>
    <row r="18" spans="1:14" x14ac:dyDescent="0.25">
      <c r="A18" s="13">
        <v>11</v>
      </c>
      <c r="B18" s="14" t="s">
        <v>13</v>
      </c>
      <c r="C18" s="14">
        <v>4</v>
      </c>
      <c r="D18" s="14"/>
      <c r="E18" s="14">
        <f t="shared" si="0"/>
        <v>4</v>
      </c>
      <c r="F18" s="14">
        <v>172.4</v>
      </c>
      <c r="G18" s="1">
        <v>505.2</v>
      </c>
      <c r="H18" s="1"/>
      <c r="I18" s="1">
        <v>380.17</v>
      </c>
      <c r="J18" s="1"/>
      <c r="K18" s="1">
        <v>1175.8599999999999</v>
      </c>
      <c r="L18" s="1"/>
      <c r="M18" s="1">
        <f t="shared" si="1"/>
        <v>1175.8599999999999</v>
      </c>
      <c r="N18" s="1"/>
    </row>
    <row r="19" spans="1:14" x14ac:dyDescent="0.25">
      <c r="A19" s="13">
        <v>12</v>
      </c>
      <c r="B19" s="14" t="s">
        <v>14</v>
      </c>
      <c r="C19" s="14"/>
      <c r="D19" s="14"/>
      <c r="E19" s="14">
        <f t="shared" si="0"/>
        <v>0</v>
      </c>
      <c r="F19" s="14"/>
      <c r="G19" s="1"/>
      <c r="H19" s="1"/>
      <c r="I19" s="1">
        <v>380.39</v>
      </c>
      <c r="J19" s="1"/>
      <c r="K19" s="1">
        <v>380.39</v>
      </c>
      <c r="L19" s="1"/>
      <c r="M19" s="1">
        <f t="shared" si="1"/>
        <v>380.39</v>
      </c>
      <c r="N19" s="1"/>
    </row>
    <row r="20" spans="1:14" x14ac:dyDescent="0.25">
      <c r="A20" s="13">
        <v>13</v>
      </c>
      <c r="B20" s="14" t="s">
        <v>15</v>
      </c>
      <c r="C20" s="14"/>
      <c r="D20" s="14"/>
      <c r="E20" s="14">
        <f t="shared" si="0"/>
        <v>0</v>
      </c>
      <c r="F20" s="14"/>
      <c r="G20" s="1"/>
      <c r="H20" s="1"/>
      <c r="I20" s="1">
        <v>380.39</v>
      </c>
      <c r="J20" s="1"/>
      <c r="K20" s="1">
        <v>380.39</v>
      </c>
      <c r="L20" s="1"/>
      <c r="M20" s="1">
        <f t="shared" si="1"/>
        <v>380.39</v>
      </c>
      <c r="N20" s="1"/>
    </row>
    <row r="21" spans="1:14" x14ac:dyDescent="0.25">
      <c r="A21" s="13">
        <v>14</v>
      </c>
      <c r="B21" s="14" t="s">
        <v>16</v>
      </c>
      <c r="C21" s="14">
        <v>2.62</v>
      </c>
      <c r="D21" s="14"/>
      <c r="E21" s="14">
        <f t="shared" si="0"/>
        <v>2.62</v>
      </c>
      <c r="F21" s="14">
        <v>1477.62</v>
      </c>
      <c r="G21" s="1">
        <v>2971.9</v>
      </c>
      <c r="H21" s="1"/>
      <c r="I21" s="1">
        <v>380.39</v>
      </c>
      <c r="J21" s="1"/>
      <c r="K21" s="1">
        <v>5061.13</v>
      </c>
      <c r="L21" s="1">
        <f>404.43+61.39</f>
        <v>465.82</v>
      </c>
      <c r="M21" s="1">
        <f t="shared" si="1"/>
        <v>5526.95</v>
      </c>
      <c r="N21" s="1">
        <f>20.54+20.84</f>
        <v>41.379999999999995</v>
      </c>
    </row>
    <row r="22" spans="1:14" x14ac:dyDescent="0.25">
      <c r="A22" s="13">
        <v>15</v>
      </c>
      <c r="B22" s="14" t="s">
        <v>17</v>
      </c>
      <c r="C22" s="14">
        <v>1.5</v>
      </c>
      <c r="D22" s="14"/>
      <c r="E22" s="14">
        <f t="shared" si="0"/>
        <v>1.5</v>
      </c>
      <c r="F22" s="14">
        <v>1460.09</v>
      </c>
      <c r="G22" s="1">
        <v>2981.83</v>
      </c>
      <c r="H22" s="1"/>
      <c r="I22" s="1">
        <v>380.39</v>
      </c>
      <c r="J22" s="1"/>
      <c r="K22" s="1">
        <v>5076.78</v>
      </c>
      <c r="L22" s="1"/>
      <c r="M22" s="1">
        <f t="shared" si="1"/>
        <v>5076.78</v>
      </c>
      <c r="N22" s="1"/>
    </row>
    <row r="23" spans="1:14" x14ac:dyDescent="0.25">
      <c r="A23" s="13">
        <v>16</v>
      </c>
      <c r="B23" s="14" t="s">
        <v>18</v>
      </c>
      <c r="C23" s="14">
        <v>3.84</v>
      </c>
      <c r="D23" s="14">
        <v>0.3</v>
      </c>
      <c r="E23" s="14">
        <f t="shared" si="0"/>
        <v>4.1399999999999997</v>
      </c>
      <c r="F23" s="14">
        <v>1515.36</v>
      </c>
      <c r="G23" s="1">
        <v>3110.13</v>
      </c>
      <c r="H23" s="1"/>
      <c r="I23" s="1">
        <v>380.39</v>
      </c>
      <c r="J23" s="1"/>
      <c r="K23" s="1">
        <v>5278.85</v>
      </c>
      <c r="L23" s="1"/>
      <c r="M23" s="1">
        <f t="shared" si="1"/>
        <v>5278.85</v>
      </c>
      <c r="N23" s="1"/>
    </row>
    <row r="24" spans="1:14" x14ac:dyDescent="0.25">
      <c r="A24" s="13">
        <v>17</v>
      </c>
      <c r="B24" s="14" t="s">
        <v>19</v>
      </c>
      <c r="C24" s="14">
        <v>2.72</v>
      </c>
      <c r="D24" s="14">
        <v>0.3</v>
      </c>
      <c r="E24" s="14">
        <f t="shared" si="0"/>
        <v>3.02</v>
      </c>
      <c r="F24" s="14">
        <v>1775.33</v>
      </c>
      <c r="G24" s="1">
        <v>3771.99</v>
      </c>
      <c r="H24" s="1"/>
      <c r="I24" s="1">
        <v>380.39</v>
      </c>
      <c r="J24" s="1"/>
      <c r="K24" s="1">
        <v>6321.28</v>
      </c>
      <c r="L24" s="1">
        <f>61.39+61.39</f>
        <v>122.78</v>
      </c>
      <c r="M24" s="1">
        <f t="shared" si="1"/>
        <v>6444.0599999999995</v>
      </c>
      <c r="N24" s="1"/>
    </row>
    <row r="25" spans="1:14" x14ac:dyDescent="0.25">
      <c r="A25" s="13">
        <v>18</v>
      </c>
      <c r="B25" s="14" t="s">
        <v>20</v>
      </c>
      <c r="C25" s="14">
        <v>2.72</v>
      </c>
      <c r="D25" s="14">
        <v>0.3</v>
      </c>
      <c r="E25" s="14">
        <v>8.7799999999999994</v>
      </c>
      <c r="F25" s="14">
        <v>378.42</v>
      </c>
      <c r="G25" s="1">
        <v>1108.9100000000001</v>
      </c>
      <c r="H25" s="1"/>
      <c r="I25" s="1">
        <v>380.39</v>
      </c>
      <c r="K25" s="1">
        <v>2126.92</v>
      </c>
      <c r="L25" s="1">
        <f>30.7+405.96</f>
        <v>436.65999999999997</v>
      </c>
      <c r="M25" s="1">
        <f t="shared" si="1"/>
        <v>2563.58</v>
      </c>
      <c r="N25" s="1"/>
    </row>
    <row r="26" spans="1:14" x14ac:dyDescent="0.25">
      <c r="A26" s="13">
        <v>19</v>
      </c>
      <c r="B26" s="14" t="s">
        <v>21</v>
      </c>
      <c r="C26" s="14">
        <v>4.68</v>
      </c>
      <c r="D26" s="14"/>
      <c r="E26" s="14">
        <f t="shared" si="0"/>
        <v>4.68</v>
      </c>
      <c r="F26" s="14">
        <v>459.57</v>
      </c>
      <c r="G26" s="1">
        <v>1267.42</v>
      </c>
      <c r="H26" s="1"/>
      <c r="I26" s="1"/>
      <c r="J26" s="1">
        <v>375.09</v>
      </c>
      <c r="K26" s="1">
        <v>2586.94</v>
      </c>
      <c r="L26" s="1"/>
      <c r="M26" s="1">
        <f t="shared" si="1"/>
        <v>2586.94</v>
      </c>
      <c r="N26" s="1"/>
    </row>
    <row r="27" spans="1:14" x14ac:dyDescent="0.25">
      <c r="A27" s="13">
        <v>20</v>
      </c>
      <c r="B27" s="14" t="s">
        <v>22</v>
      </c>
      <c r="C27" s="14"/>
      <c r="D27" s="14"/>
      <c r="E27" s="14">
        <f t="shared" si="0"/>
        <v>0</v>
      </c>
      <c r="F27" s="14">
        <v>99.18</v>
      </c>
      <c r="G27" s="1">
        <v>191.94</v>
      </c>
      <c r="H27" s="1"/>
      <c r="I27" s="1"/>
      <c r="J27" s="1"/>
      <c r="K27" s="1">
        <v>302.3</v>
      </c>
      <c r="L27" s="1"/>
      <c r="M27" s="1">
        <f t="shared" si="1"/>
        <v>302.3</v>
      </c>
      <c r="N27" s="1"/>
    </row>
    <row r="28" spans="1:14" x14ac:dyDescent="0.25">
      <c r="A28" s="13">
        <v>21</v>
      </c>
      <c r="B28" s="14" t="s">
        <v>23</v>
      </c>
      <c r="C28" s="14"/>
      <c r="D28" s="14"/>
      <c r="E28" s="14">
        <f t="shared" si="0"/>
        <v>0</v>
      </c>
      <c r="F28" s="14"/>
      <c r="G28" s="1"/>
      <c r="H28" s="1"/>
      <c r="I28" s="1"/>
      <c r="J28" s="1">
        <v>257.07</v>
      </c>
      <c r="K28" s="1">
        <v>404.89</v>
      </c>
      <c r="L28" s="1">
        <v>1011.06</v>
      </c>
      <c r="M28" s="1">
        <f t="shared" si="1"/>
        <v>1415.9499999999998</v>
      </c>
      <c r="N28" s="1"/>
    </row>
    <row r="29" spans="1:14" x14ac:dyDescent="0.25">
      <c r="A29" s="13">
        <v>22</v>
      </c>
      <c r="B29" s="14" t="s">
        <v>24</v>
      </c>
      <c r="C29" s="14">
        <v>0.78</v>
      </c>
      <c r="D29" s="14">
        <v>0.3</v>
      </c>
      <c r="E29" s="14">
        <f t="shared" si="0"/>
        <v>1.08</v>
      </c>
      <c r="F29" s="14">
        <v>1129.58</v>
      </c>
      <c r="G29" s="1">
        <v>2330.92</v>
      </c>
      <c r="H29" s="1"/>
      <c r="I29" s="1">
        <v>380.39</v>
      </c>
      <c r="J29" s="1"/>
      <c r="K29" s="1">
        <v>4051.59</v>
      </c>
      <c r="L29" s="1"/>
      <c r="M29" s="1">
        <f t="shared" si="1"/>
        <v>4051.59</v>
      </c>
      <c r="N29" s="1"/>
    </row>
    <row r="30" spans="1:14" x14ac:dyDescent="0.25">
      <c r="A30" s="13">
        <v>23</v>
      </c>
      <c r="B30" s="14" t="s">
        <v>25</v>
      </c>
      <c r="C30" s="14">
        <v>0.78</v>
      </c>
      <c r="D30" s="14">
        <v>0.3</v>
      </c>
      <c r="E30" s="14">
        <f t="shared" si="0"/>
        <v>1.08</v>
      </c>
      <c r="F30" s="14">
        <v>1204.56</v>
      </c>
      <c r="G30" s="1">
        <v>2480.94</v>
      </c>
      <c r="H30" s="1"/>
      <c r="I30" s="1">
        <v>380.39</v>
      </c>
      <c r="J30" s="1"/>
      <c r="K30" s="1">
        <v>4287.87</v>
      </c>
      <c r="L30" s="1"/>
      <c r="M30" s="1">
        <f t="shared" si="1"/>
        <v>4287.87</v>
      </c>
      <c r="N30" s="1"/>
    </row>
    <row r="31" spans="1:14" x14ac:dyDescent="0.25">
      <c r="A31" s="13">
        <v>24</v>
      </c>
      <c r="B31" s="14" t="s">
        <v>26</v>
      </c>
      <c r="C31" s="14"/>
      <c r="D31" s="14"/>
      <c r="E31" s="14">
        <f t="shared" si="0"/>
        <v>0</v>
      </c>
      <c r="F31" s="14"/>
      <c r="G31" s="1"/>
      <c r="H31" s="1"/>
      <c r="I31" s="1">
        <v>380.39</v>
      </c>
      <c r="J31" s="1"/>
      <c r="K31" s="1">
        <v>380.39</v>
      </c>
      <c r="L31" s="1"/>
      <c r="M31" s="1">
        <f t="shared" si="1"/>
        <v>380.39</v>
      </c>
      <c r="N31" s="1"/>
    </row>
    <row r="32" spans="1:14" x14ac:dyDescent="0.25">
      <c r="A32" s="13">
        <v>25</v>
      </c>
      <c r="B32" s="14" t="s">
        <v>27</v>
      </c>
      <c r="C32" s="14">
        <v>1.38</v>
      </c>
      <c r="D32" s="14">
        <v>7.21</v>
      </c>
      <c r="E32" s="14">
        <f t="shared" si="0"/>
        <v>8.59</v>
      </c>
      <c r="F32" s="14">
        <v>1932.29</v>
      </c>
      <c r="G32" s="1">
        <v>4536.1899999999996</v>
      </c>
      <c r="H32" s="1"/>
      <c r="I32" s="1">
        <v>2122.35</v>
      </c>
      <c r="J32" s="1"/>
      <c r="K32" s="1">
        <v>9266.84</v>
      </c>
      <c r="L32" s="12">
        <v>30.7</v>
      </c>
      <c r="M32" s="1">
        <f t="shared" si="1"/>
        <v>9297.5400000000009</v>
      </c>
      <c r="N32" s="1">
        <v>356.7</v>
      </c>
    </row>
    <row r="33" spans="1:14" x14ac:dyDescent="0.25">
      <c r="A33" s="13">
        <v>26</v>
      </c>
      <c r="B33" s="14" t="s">
        <v>28</v>
      </c>
      <c r="C33" s="14"/>
      <c r="D33" s="14"/>
      <c r="E33" s="14">
        <f t="shared" si="0"/>
        <v>0</v>
      </c>
      <c r="F33" s="14"/>
      <c r="G33" s="1"/>
      <c r="H33" s="1"/>
      <c r="I33" s="1">
        <v>380.39</v>
      </c>
      <c r="J33" s="1"/>
      <c r="K33" s="1">
        <v>380.39</v>
      </c>
      <c r="L33" s="1"/>
      <c r="M33" s="1">
        <f t="shared" si="1"/>
        <v>380.39</v>
      </c>
      <c r="N33" s="1"/>
    </row>
    <row r="34" spans="1:14" x14ac:dyDescent="0.25">
      <c r="A34" s="13">
        <v>27</v>
      </c>
      <c r="B34" s="14" t="s">
        <v>29</v>
      </c>
      <c r="C34" s="14"/>
      <c r="D34" s="14"/>
      <c r="E34" s="14">
        <f t="shared" si="0"/>
        <v>0</v>
      </c>
      <c r="F34" s="14"/>
      <c r="G34" s="1"/>
      <c r="H34" s="1"/>
      <c r="I34" s="1">
        <v>380.39</v>
      </c>
      <c r="J34" s="1"/>
      <c r="K34" s="1">
        <v>380.39</v>
      </c>
      <c r="L34" s="1"/>
      <c r="M34" s="1">
        <f t="shared" si="1"/>
        <v>380.39</v>
      </c>
      <c r="N34" s="1"/>
    </row>
    <row r="35" spans="1:14" x14ac:dyDescent="0.25">
      <c r="A35" s="13">
        <v>28</v>
      </c>
      <c r="B35" s="14" t="s">
        <v>30</v>
      </c>
      <c r="C35" s="14"/>
      <c r="D35" s="14"/>
      <c r="E35" s="14">
        <f t="shared" si="0"/>
        <v>0</v>
      </c>
      <c r="F35" s="14"/>
      <c r="G35" s="1"/>
      <c r="H35" s="1"/>
      <c r="I35" s="1">
        <v>380.39</v>
      </c>
      <c r="J35" s="1"/>
      <c r="K35" s="1">
        <v>380.39</v>
      </c>
      <c r="L35" s="1"/>
      <c r="M35" s="1">
        <f t="shared" si="1"/>
        <v>380.39</v>
      </c>
      <c r="N35" s="1"/>
    </row>
    <row r="36" spans="1:14" x14ac:dyDescent="0.25">
      <c r="A36" s="13">
        <v>29</v>
      </c>
      <c r="B36" s="14" t="s">
        <v>31</v>
      </c>
      <c r="C36" s="14"/>
      <c r="D36" s="14"/>
      <c r="E36" s="14">
        <f t="shared" si="0"/>
        <v>0</v>
      </c>
      <c r="F36" s="14"/>
      <c r="G36" s="1"/>
      <c r="H36" s="1"/>
      <c r="I36" s="1"/>
      <c r="J36" s="1"/>
      <c r="K36" s="1"/>
      <c r="L36" s="1"/>
      <c r="M36" s="1">
        <f t="shared" si="1"/>
        <v>0</v>
      </c>
      <c r="N36" s="1"/>
    </row>
    <row r="37" spans="1:14" x14ac:dyDescent="0.25">
      <c r="A37" s="13">
        <v>30</v>
      </c>
      <c r="B37" s="14" t="s">
        <v>32</v>
      </c>
      <c r="C37" s="14"/>
      <c r="D37" s="14"/>
      <c r="E37" s="14">
        <f t="shared" si="0"/>
        <v>0</v>
      </c>
      <c r="F37" s="14"/>
      <c r="G37" s="1"/>
      <c r="H37" s="1"/>
      <c r="I37" s="1"/>
      <c r="J37" s="1"/>
      <c r="K37" s="1"/>
      <c r="L37" s="1"/>
      <c r="M37" s="1">
        <f t="shared" si="1"/>
        <v>0</v>
      </c>
      <c r="N37" s="1"/>
    </row>
    <row r="38" spans="1:14" x14ac:dyDescent="0.25">
      <c r="A38" s="13">
        <v>31</v>
      </c>
      <c r="B38" s="14" t="s">
        <v>33</v>
      </c>
      <c r="C38" s="14"/>
      <c r="D38" s="14"/>
      <c r="E38" s="14">
        <f t="shared" si="0"/>
        <v>0</v>
      </c>
      <c r="F38" s="14"/>
      <c r="G38" s="1"/>
      <c r="H38" s="1"/>
      <c r="I38" s="1"/>
      <c r="J38" s="1"/>
      <c r="K38" s="1"/>
      <c r="L38" s="1"/>
      <c r="M38" s="1">
        <f t="shared" si="1"/>
        <v>0</v>
      </c>
      <c r="N38" s="1"/>
    </row>
    <row r="39" spans="1:14" x14ac:dyDescent="0.25">
      <c r="A39" s="13">
        <v>32</v>
      </c>
      <c r="B39" s="14" t="s">
        <v>34</v>
      </c>
      <c r="C39" s="14"/>
      <c r="D39" s="14"/>
      <c r="E39" s="14">
        <f t="shared" si="0"/>
        <v>0</v>
      </c>
      <c r="F39" s="14"/>
      <c r="G39" s="1"/>
      <c r="H39" s="1"/>
      <c r="I39" s="1"/>
      <c r="J39" s="1"/>
      <c r="K39" s="1"/>
      <c r="L39" s="1"/>
      <c r="M39" s="1">
        <f t="shared" si="1"/>
        <v>0</v>
      </c>
      <c r="N39" s="1"/>
    </row>
    <row r="40" spans="1:14" x14ac:dyDescent="0.25">
      <c r="A40" s="13">
        <v>33</v>
      </c>
      <c r="B40" s="14" t="s">
        <v>35</v>
      </c>
      <c r="C40" s="14"/>
      <c r="D40" s="14"/>
      <c r="E40" s="14">
        <f t="shared" si="0"/>
        <v>0</v>
      </c>
      <c r="F40" s="14"/>
      <c r="G40" s="1"/>
      <c r="H40" s="1"/>
      <c r="I40" s="1"/>
      <c r="J40" s="1"/>
      <c r="K40" s="1"/>
      <c r="L40" s="1"/>
      <c r="M40" s="1">
        <f t="shared" si="1"/>
        <v>0</v>
      </c>
      <c r="N40" s="1"/>
    </row>
    <row r="41" spans="1:14" x14ac:dyDescent="0.25">
      <c r="A41" s="13">
        <v>34</v>
      </c>
      <c r="B41" s="14" t="s">
        <v>36</v>
      </c>
      <c r="C41" s="14"/>
      <c r="D41" s="14"/>
      <c r="E41" s="14">
        <f t="shared" si="0"/>
        <v>0</v>
      </c>
      <c r="F41" s="14"/>
      <c r="G41" s="1"/>
      <c r="H41" s="1"/>
      <c r="I41" s="1"/>
      <c r="J41" s="1"/>
      <c r="K41" s="1"/>
      <c r="L41" s="1"/>
      <c r="M41" s="1">
        <f t="shared" si="1"/>
        <v>0</v>
      </c>
      <c r="N41" s="1"/>
    </row>
    <row r="42" spans="1:14" x14ac:dyDescent="0.25">
      <c r="A42" s="13">
        <v>35</v>
      </c>
      <c r="B42" s="14" t="s">
        <v>212</v>
      </c>
      <c r="C42" s="14"/>
      <c r="D42" s="14"/>
      <c r="E42" s="14"/>
      <c r="F42" s="14"/>
      <c r="G42" s="1"/>
      <c r="H42" s="1"/>
      <c r="I42" s="1"/>
      <c r="J42" s="1"/>
      <c r="K42" s="1"/>
      <c r="L42" s="1"/>
      <c r="M42" s="1"/>
      <c r="N42" s="1"/>
    </row>
    <row r="43" spans="1:14" x14ac:dyDescent="0.25">
      <c r="A43" s="13">
        <v>36</v>
      </c>
      <c r="B43" s="14" t="s">
        <v>43</v>
      </c>
      <c r="C43" s="14"/>
      <c r="D43" s="14"/>
      <c r="E43" s="14">
        <f t="shared" si="0"/>
        <v>0</v>
      </c>
      <c r="F43" s="14"/>
      <c r="G43" s="1"/>
      <c r="H43" s="1"/>
      <c r="I43" s="1"/>
      <c r="J43" s="1"/>
      <c r="K43" s="1"/>
      <c r="L43" s="1"/>
      <c r="M43" s="1">
        <f t="shared" si="1"/>
        <v>0</v>
      </c>
      <c r="N43" s="1"/>
    </row>
    <row r="44" spans="1:14" x14ac:dyDescent="0.25">
      <c r="A44" s="13">
        <v>37</v>
      </c>
      <c r="B44" s="14" t="s">
        <v>44</v>
      </c>
      <c r="C44" s="14"/>
      <c r="D44" s="14"/>
      <c r="E44" s="14">
        <f t="shared" si="0"/>
        <v>0</v>
      </c>
      <c r="F44" s="14">
        <v>226.13</v>
      </c>
      <c r="G44" s="1">
        <v>312.58</v>
      </c>
      <c r="H44" s="1"/>
      <c r="I44" s="1"/>
      <c r="J44" s="1"/>
      <c r="K44" s="1">
        <v>492.31</v>
      </c>
      <c r="L44" s="1"/>
      <c r="M44" s="1">
        <f t="shared" si="1"/>
        <v>492.31</v>
      </c>
      <c r="N44" s="1"/>
    </row>
    <row r="45" spans="1:14" x14ac:dyDescent="0.25">
      <c r="A45" s="13">
        <v>38</v>
      </c>
      <c r="B45" s="14" t="s">
        <v>45</v>
      </c>
      <c r="C45" s="14"/>
      <c r="D45" s="14"/>
      <c r="E45" s="14">
        <f t="shared" si="0"/>
        <v>0</v>
      </c>
      <c r="F45" s="14"/>
      <c r="G45" s="1"/>
      <c r="H45" s="1"/>
      <c r="I45" s="1"/>
      <c r="J45" s="1"/>
      <c r="K45" s="1"/>
      <c r="L45" s="1"/>
      <c r="M45" s="1">
        <f t="shared" si="1"/>
        <v>0</v>
      </c>
      <c r="N45" s="1"/>
    </row>
    <row r="46" spans="1:14" x14ac:dyDescent="0.25">
      <c r="A46" s="13">
        <v>39</v>
      </c>
      <c r="B46" s="14" t="s">
        <v>46</v>
      </c>
      <c r="C46" s="14"/>
      <c r="D46" s="14"/>
      <c r="E46" s="14">
        <f t="shared" si="0"/>
        <v>0</v>
      </c>
      <c r="F46" s="14">
        <v>166.62</v>
      </c>
      <c r="G46" s="1">
        <v>230.32</v>
      </c>
      <c r="H46" s="1"/>
      <c r="I46" s="1"/>
      <c r="J46" s="1"/>
      <c r="K46" s="1">
        <v>362.75</v>
      </c>
      <c r="L46" s="1">
        <v>1272.8399999999999</v>
      </c>
      <c r="M46" s="1">
        <f t="shared" si="1"/>
        <v>1635.59</v>
      </c>
      <c r="N46" s="1"/>
    </row>
    <row r="47" spans="1:14" x14ac:dyDescent="0.25">
      <c r="A47" s="13">
        <v>40</v>
      </c>
      <c r="B47" s="14" t="s">
        <v>47</v>
      </c>
      <c r="C47" s="14">
        <v>1.41</v>
      </c>
      <c r="D47" s="14"/>
      <c r="E47" s="14">
        <f t="shared" ref="E47" si="2">SUM(C47:D47)</f>
        <v>1.41</v>
      </c>
      <c r="F47" s="14">
        <v>60.77</v>
      </c>
      <c r="G47" s="1">
        <v>231.51</v>
      </c>
      <c r="H47" s="1"/>
      <c r="I47" s="1"/>
      <c r="J47" s="1">
        <v>113.02</v>
      </c>
      <c r="K47" s="1">
        <v>542.63</v>
      </c>
      <c r="L47" s="1"/>
      <c r="M47" s="1">
        <f t="shared" ref="M47" si="3">K47+L47</f>
        <v>542.63</v>
      </c>
      <c r="N47" s="1"/>
    </row>
    <row r="48" spans="1:14" x14ac:dyDescent="0.25">
      <c r="A48" s="13">
        <v>41</v>
      </c>
      <c r="B48" s="14" t="s">
        <v>37</v>
      </c>
      <c r="C48" s="14"/>
      <c r="D48" s="14"/>
      <c r="E48" s="14"/>
      <c r="F48" s="14"/>
      <c r="G48" s="1"/>
      <c r="H48" s="1"/>
      <c r="I48" s="1"/>
      <c r="J48" s="1"/>
      <c r="K48" s="1"/>
      <c r="L48" s="1"/>
      <c r="M48" s="1">
        <f t="shared" si="1"/>
        <v>0</v>
      </c>
      <c r="N48" s="1"/>
    </row>
    <row r="49" spans="1:14" x14ac:dyDescent="0.25">
      <c r="A49" s="13">
        <v>42</v>
      </c>
      <c r="B49" s="14" t="s">
        <v>48</v>
      </c>
      <c r="C49" s="14"/>
      <c r="D49" s="14"/>
      <c r="E49" s="14">
        <f t="shared" si="0"/>
        <v>0</v>
      </c>
      <c r="F49" s="14">
        <v>468.12</v>
      </c>
      <c r="G49" s="1">
        <v>647.08000000000004</v>
      </c>
      <c r="H49" s="1"/>
      <c r="I49" s="1"/>
      <c r="J49" s="1"/>
      <c r="K49" s="1">
        <v>1019.15</v>
      </c>
      <c r="L49" s="1"/>
      <c r="M49" s="1">
        <f t="shared" si="1"/>
        <v>1019.15</v>
      </c>
      <c r="N49" s="1"/>
    </row>
    <row r="50" spans="1:14" x14ac:dyDescent="0.25">
      <c r="A50" s="13">
        <v>43</v>
      </c>
      <c r="B50" s="14" t="s">
        <v>49</v>
      </c>
      <c r="C50" s="14"/>
      <c r="D50" s="14"/>
      <c r="E50" s="14">
        <f t="shared" si="0"/>
        <v>0</v>
      </c>
      <c r="F50" s="14"/>
      <c r="G50" s="1"/>
      <c r="H50" s="1"/>
      <c r="I50" s="1"/>
      <c r="J50" s="1"/>
      <c r="K50" s="1"/>
      <c r="L50" s="1"/>
      <c r="M50" s="1">
        <f t="shared" si="1"/>
        <v>0</v>
      </c>
      <c r="N50" s="1"/>
    </row>
    <row r="51" spans="1:14" x14ac:dyDescent="0.25">
      <c r="A51" s="13">
        <v>44</v>
      </c>
      <c r="B51" s="14" t="s">
        <v>50</v>
      </c>
      <c r="C51" s="14"/>
      <c r="D51" s="14"/>
      <c r="E51" s="14">
        <f t="shared" si="0"/>
        <v>0</v>
      </c>
      <c r="F51" s="14">
        <v>491.93</v>
      </c>
      <c r="G51" s="1">
        <v>679.99</v>
      </c>
      <c r="H51" s="1"/>
      <c r="I51" s="1"/>
      <c r="J51" s="1"/>
      <c r="K51" s="1">
        <v>1070.99</v>
      </c>
      <c r="L51" s="1">
        <v>882.62</v>
      </c>
      <c r="M51" s="1">
        <f t="shared" si="1"/>
        <v>1953.6100000000001</v>
      </c>
      <c r="N51" s="1"/>
    </row>
    <row r="52" spans="1:14" x14ac:dyDescent="0.25">
      <c r="A52" s="13">
        <v>45</v>
      </c>
      <c r="B52" s="14" t="s">
        <v>38</v>
      </c>
      <c r="C52" s="14"/>
      <c r="D52" s="14"/>
      <c r="E52" s="14"/>
      <c r="F52" s="14"/>
      <c r="G52" s="1"/>
      <c r="H52" s="1"/>
      <c r="I52" s="1"/>
      <c r="J52" s="1"/>
      <c r="K52" s="1"/>
      <c r="L52" s="1"/>
      <c r="M52" s="1">
        <f t="shared" si="1"/>
        <v>0</v>
      </c>
      <c r="N52" s="1"/>
    </row>
    <row r="53" spans="1:14" x14ac:dyDescent="0.25">
      <c r="A53" s="13">
        <v>46</v>
      </c>
      <c r="B53" s="14" t="s">
        <v>51</v>
      </c>
      <c r="C53" s="14"/>
      <c r="D53" s="14"/>
      <c r="E53" s="14">
        <f t="shared" ref="E53" si="4">SUM(C53:D53)</f>
        <v>0</v>
      </c>
      <c r="F53" s="14"/>
      <c r="G53" s="1"/>
      <c r="H53" s="1"/>
      <c r="I53" s="1"/>
      <c r="J53" s="1"/>
      <c r="K53" s="1"/>
      <c r="L53" s="1"/>
      <c r="M53" s="1">
        <f t="shared" si="1"/>
        <v>0</v>
      </c>
      <c r="N53" s="1"/>
    </row>
    <row r="54" spans="1:14" x14ac:dyDescent="0.25">
      <c r="A54" s="13">
        <v>47</v>
      </c>
      <c r="B54" s="14" t="s">
        <v>52</v>
      </c>
      <c r="C54" s="17"/>
      <c r="D54" s="14"/>
      <c r="E54" s="14"/>
      <c r="F54" s="14">
        <v>480.02</v>
      </c>
      <c r="G54" s="1">
        <v>663.53</v>
      </c>
      <c r="H54" s="1"/>
      <c r="I54" s="1"/>
      <c r="J54" s="1"/>
      <c r="K54" s="1">
        <v>1045.06</v>
      </c>
      <c r="L54" s="1">
        <v>1265.31</v>
      </c>
      <c r="M54" s="1">
        <f t="shared" si="1"/>
        <v>2310.37</v>
      </c>
      <c r="N54" s="1"/>
    </row>
    <row r="55" spans="1:14" x14ac:dyDescent="0.25">
      <c r="A55" s="13">
        <v>48</v>
      </c>
      <c r="B55" s="14" t="s">
        <v>40</v>
      </c>
      <c r="C55" s="14"/>
      <c r="D55" s="14"/>
      <c r="E55" s="14">
        <f t="shared" si="0"/>
        <v>0</v>
      </c>
      <c r="F55" s="14"/>
      <c r="G55" s="1"/>
      <c r="H55" s="1"/>
      <c r="I55" s="1"/>
      <c r="J55" s="1"/>
      <c r="K55" s="1"/>
      <c r="L55" s="1"/>
      <c r="M55" s="1">
        <f t="shared" si="1"/>
        <v>0</v>
      </c>
      <c r="N55" s="1"/>
    </row>
    <row r="56" spans="1:14" x14ac:dyDescent="0.25">
      <c r="A56" s="13">
        <v>49</v>
      </c>
      <c r="B56" s="14" t="s">
        <v>41</v>
      </c>
      <c r="C56" s="14">
        <v>6.9</v>
      </c>
      <c r="D56" s="14">
        <v>0.4</v>
      </c>
      <c r="E56" s="14">
        <f t="shared" si="0"/>
        <v>7.3000000000000007</v>
      </c>
      <c r="F56" s="14">
        <v>1872.53</v>
      </c>
      <c r="G56" s="1">
        <v>4504.22</v>
      </c>
      <c r="H56" s="1"/>
      <c r="I56" s="1">
        <v>4299.8</v>
      </c>
      <c r="J56" s="1"/>
      <c r="K56" s="1">
        <v>11393.94</v>
      </c>
      <c r="L56" s="1">
        <f>377.13+122.8</f>
        <v>499.93</v>
      </c>
      <c r="M56" s="1">
        <f t="shared" si="1"/>
        <v>11893.87</v>
      </c>
      <c r="N56" s="1"/>
    </row>
    <row r="57" spans="1:14" x14ac:dyDescent="0.25">
      <c r="A57" s="13">
        <v>50</v>
      </c>
      <c r="B57" s="14" t="s">
        <v>53</v>
      </c>
      <c r="C57" s="14"/>
      <c r="D57" s="14"/>
      <c r="E57" s="14">
        <f t="shared" si="0"/>
        <v>0</v>
      </c>
      <c r="F57" s="14">
        <v>309.44</v>
      </c>
      <c r="G57" s="1">
        <v>598.83000000000004</v>
      </c>
      <c r="H57" s="1"/>
      <c r="I57" s="1"/>
      <c r="J57" s="1">
        <v>342.77</v>
      </c>
      <c r="K57" s="1">
        <v>1483.02</v>
      </c>
      <c r="L57" s="1">
        <v>1348.08</v>
      </c>
      <c r="M57" s="1">
        <f t="shared" si="1"/>
        <v>2831.1</v>
      </c>
      <c r="N57" s="1"/>
    </row>
    <row r="58" spans="1:14" x14ac:dyDescent="0.25">
      <c r="A58" s="13">
        <v>51</v>
      </c>
      <c r="B58" s="14" t="s">
        <v>54</v>
      </c>
      <c r="C58" s="14"/>
      <c r="D58" s="14"/>
      <c r="E58" s="14">
        <f t="shared" si="0"/>
        <v>0</v>
      </c>
      <c r="F58" s="14">
        <v>733.92</v>
      </c>
      <c r="G58" s="1">
        <v>1420.3</v>
      </c>
      <c r="H58" s="1"/>
      <c r="I58" s="1"/>
      <c r="J58" s="1"/>
      <c r="K58" s="1">
        <v>2236.9699999999998</v>
      </c>
      <c r="L58" s="1"/>
      <c r="M58" s="1">
        <f t="shared" si="1"/>
        <v>2236.9699999999998</v>
      </c>
      <c r="N58" s="1"/>
    </row>
    <row r="59" spans="1:14" x14ac:dyDescent="0.25">
      <c r="A59" s="13">
        <v>52</v>
      </c>
      <c r="B59" s="14" t="s">
        <v>55</v>
      </c>
      <c r="C59" s="14"/>
      <c r="D59" s="14"/>
      <c r="E59" s="14">
        <f t="shared" si="0"/>
        <v>0</v>
      </c>
      <c r="F59" s="14">
        <v>321.33999999999997</v>
      </c>
      <c r="G59" s="1">
        <v>621.86</v>
      </c>
      <c r="H59" s="1"/>
      <c r="I59" s="1"/>
      <c r="J59" s="1"/>
      <c r="K59" s="1">
        <v>979.44</v>
      </c>
      <c r="L59" s="1"/>
      <c r="M59" s="1">
        <f t="shared" si="1"/>
        <v>979.44</v>
      </c>
      <c r="N59" s="1"/>
    </row>
    <row r="60" spans="1:14" x14ac:dyDescent="0.25">
      <c r="A60" s="13">
        <v>53</v>
      </c>
      <c r="B60" s="14" t="s">
        <v>56</v>
      </c>
      <c r="C60" s="14"/>
      <c r="D60" s="14"/>
      <c r="E60" s="14">
        <f t="shared" si="0"/>
        <v>0</v>
      </c>
      <c r="F60" s="14">
        <v>368.94</v>
      </c>
      <c r="G60" s="1">
        <v>713.98</v>
      </c>
      <c r="H60" s="1"/>
      <c r="I60" s="1"/>
      <c r="J60" s="1"/>
      <c r="K60" s="1">
        <v>1124.52</v>
      </c>
      <c r="L60" s="1"/>
      <c r="M60" s="1">
        <f t="shared" si="1"/>
        <v>1124.52</v>
      </c>
      <c r="N60" s="1"/>
    </row>
    <row r="61" spans="1:14" x14ac:dyDescent="0.25">
      <c r="A61" s="13">
        <v>54</v>
      </c>
      <c r="B61" s="14" t="s">
        <v>57</v>
      </c>
      <c r="C61" s="14">
        <v>10.8</v>
      </c>
      <c r="D61" s="14"/>
      <c r="E61" s="14">
        <f t="shared" si="0"/>
        <v>10.8</v>
      </c>
      <c r="F61" s="14">
        <v>752.9</v>
      </c>
      <c r="G61" s="1">
        <v>2329.4699999999998</v>
      </c>
      <c r="H61" s="1"/>
      <c r="I61" s="1"/>
      <c r="J61" s="1">
        <v>996.92</v>
      </c>
      <c r="K61" s="1">
        <v>5239.0600000000004</v>
      </c>
      <c r="L61" s="1"/>
      <c r="M61" s="1">
        <f t="shared" si="1"/>
        <v>5239.0600000000004</v>
      </c>
      <c r="N61" s="1"/>
    </row>
    <row r="62" spans="1:14" x14ac:dyDescent="0.25">
      <c r="A62" s="13">
        <v>55</v>
      </c>
      <c r="B62" s="14" t="s">
        <v>58</v>
      </c>
      <c r="C62" s="14">
        <v>4.8</v>
      </c>
      <c r="D62" s="14"/>
      <c r="E62" s="14">
        <f t="shared" si="0"/>
        <v>4.8</v>
      </c>
      <c r="F62" s="14">
        <v>512.35</v>
      </c>
      <c r="G62" s="1">
        <v>1379.26</v>
      </c>
      <c r="H62" s="1"/>
      <c r="I62" s="1"/>
      <c r="J62" s="1">
        <v>384.7</v>
      </c>
      <c r="K62" s="1">
        <v>2778.24</v>
      </c>
      <c r="L62" s="1"/>
      <c r="M62" s="1">
        <f t="shared" si="1"/>
        <v>2778.24</v>
      </c>
      <c r="N62" s="1"/>
    </row>
    <row r="63" spans="1:14" x14ac:dyDescent="0.25">
      <c r="A63" s="13">
        <v>56</v>
      </c>
      <c r="B63" s="14" t="s">
        <v>59</v>
      </c>
      <c r="C63" s="14">
        <v>10.8</v>
      </c>
      <c r="D63" s="14"/>
      <c r="E63" s="14">
        <f t="shared" ref="E63" si="5">SUM(C63:D63)</f>
        <v>10.8</v>
      </c>
      <c r="F63" s="14">
        <v>790.79</v>
      </c>
      <c r="G63" s="1">
        <v>2402.79</v>
      </c>
      <c r="H63" s="1"/>
      <c r="I63" s="1"/>
      <c r="J63" s="1">
        <v>865.58</v>
      </c>
      <c r="K63" s="1">
        <v>5147.6899999999996</v>
      </c>
      <c r="L63" s="1"/>
      <c r="M63" s="1">
        <f t="shared" si="1"/>
        <v>5147.6899999999996</v>
      </c>
      <c r="N63" s="1"/>
    </row>
    <row r="64" spans="1:14" x14ac:dyDescent="0.25">
      <c r="A64" s="13">
        <v>57</v>
      </c>
      <c r="B64" s="14" t="s">
        <v>60</v>
      </c>
      <c r="C64" s="14"/>
      <c r="D64" s="14"/>
      <c r="E64" s="14">
        <f t="shared" si="0"/>
        <v>0</v>
      </c>
      <c r="F64" s="14">
        <v>305.47000000000003</v>
      </c>
      <c r="G64" s="1">
        <v>591.15</v>
      </c>
      <c r="H64" s="1"/>
      <c r="I64" s="1"/>
      <c r="J64" s="1">
        <v>428.45</v>
      </c>
      <c r="K64" s="1">
        <v>1605.88</v>
      </c>
      <c r="L64" s="1">
        <f>1685.1+5244.44</f>
        <v>6929.5399999999991</v>
      </c>
      <c r="M64" s="1">
        <f t="shared" si="1"/>
        <v>8535.4199999999983</v>
      </c>
      <c r="N64" s="1"/>
    </row>
    <row r="65" spans="1:14" x14ac:dyDescent="0.25">
      <c r="A65" s="13">
        <v>58</v>
      </c>
      <c r="B65" s="14" t="s">
        <v>61</v>
      </c>
      <c r="C65" s="14"/>
      <c r="D65" s="14"/>
      <c r="E65" s="14">
        <f t="shared" si="0"/>
        <v>0</v>
      </c>
      <c r="F65" s="14">
        <v>436.39</v>
      </c>
      <c r="G65" s="1">
        <v>844.51</v>
      </c>
      <c r="H65" s="1"/>
      <c r="I65" s="1"/>
      <c r="J65" s="1"/>
      <c r="K65" s="1">
        <v>1330.1</v>
      </c>
      <c r="L65" s="1"/>
      <c r="M65" s="1">
        <f t="shared" si="1"/>
        <v>1330.1</v>
      </c>
      <c r="N65" s="1"/>
    </row>
    <row r="66" spans="1:14" x14ac:dyDescent="0.25">
      <c r="A66" s="13">
        <v>59</v>
      </c>
      <c r="B66" s="14" t="s">
        <v>62</v>
      </c>
      <c r="C66" s="14"/>
      <c r="D66" s="14"/>
      <c r="E66" s="14">
        <f t="shared" si="0"/>
        <v>0</v>
      </c>
      <c r="F66" s="14">
        <v>690.28</v>
      </c>
      <c r="G66" s="1">
        <v>1335.84</v>
      </c>
      <c r="H66" s="1"/>
      <c r="I66" s="1"/>
      <c r="J66" s="1"/>
      <c r="K66" s="1">
        <v>2103.9499999999998</v>
      </c>
      <c r="L66" s="1"/>
      <c r="M66" s="1">
        <f t="shared" si="1"/>
        <v>2103.9499999999998</v>
      </c>
      <c r="N66" s="1"/>
    </row>
    <row r="67" spans="1:14" x14ac:dyDescent="0.25">
      <c r="A67" s="13">
        <v>60</v>
      </c>
      <c r="B67" s="14" t="s">
        <v>63</v>
      </c>
      <c r="C67" s="14"/>
      <c r="D67" s="14"/>
      <c r="E67" s="14">
        <f t="shared" si="0"/>
        <v>0</v>
      </c>
      <c r="F67" s="14">
        <v>273.73</v>
      </c>
      <c r="G67" s="1">
        <v>529.73</v>
      </c>
      <c r="H67" s="1"/>
      <c r="I67" s="1"/>
      <c r="J67" s="1">
        <v>342.77</v>
      </c>
      <c r="K67" s="1">
        <v>1374.18</v>
      </c>
      <c r="L67" s="1">
        <v>1348.08</v>
      </c>
      <c r="M67" s="1">
        <f t="shared" si="1"/>
        <v>2722.26</v>
      </c>
      <c r="N67" s="1"/>
    </row>
    <row r="68" spans="1:14" x14ac:dyDescent="0.25">
      <c r="A68" s="13">
        <v>61</v>
      </c>
      <c r="B68" s="14" t="s">
        <v>64</v>
      </c>
      <c r="C68" s="14">
        <v>3.24</v>
      </c>
      <c r="D68" s="14"/>
      <c r="E68" s="14">
        <f t="shared" si="0"/>
        <v>3.24</v>
      </c>
      <c r="F68" s="14">
        <v>742.65</v>
      </c>
      <c r="G68" s="1">
        <v>1698.93</v>
      </c>
      <c r="H68" s="1"/>
      <c r="I68" s="1"/>
      <c r="J68" s="1">
        <v>259.67</v>
      </c>
      <c r="K68" s="1">
        <v>3084.8</v>
      </c>
      <c r="L68" s="1"/>
      <c r="M68" s="1">
        <f t="shared" si="1"/>
        <v>3084.8</v>
      </c>
      <c r="N68" s="1"/>
    </row>
    <row r="69" spans="1:14" x14ac:dyDescent="0.25">
      <c r="A69" s="13">
        <v>62</v>
      </c>
      <c r="B69" s="14" t="s">
        <v>65</v>
      </c>
      <c r="C69" s="14"/>
      <c r="D69" s="14"/>
      <c r="E69" s="14">
        <f t="shared" ref="E69:E129" si="6">SUM(C69:D69)</f>
        <v>0</v>
      </c>
      <c r="F69" s="14"/>
      <c r="G69" s="1"/>
      <c r="H69" s="1"/>
      <c r="I69" s="1"/>
      <c r="J69" s="1"/>
      <c r="K69" s="1"/>
      <c r="L69" s="1"/>
      <c r="M69" s="1">
        <f t="shared" si="1"/>
        <v>0</v>
      </c>
      <c r="N69" s="1"/>
    </row>
    <row r="70" spans="1:14" x14ac:dyDescent="0.25">
      <c r="A70" s="13">
        <v>63</v>
      </c>
      <c r="B70" s="14" t="s">
        <v>66</v>
      </c>
      <c r="C70" s="14"/>
      <c r="D70" s="14"/>
      <c r="E70" s="14">
        <f t="shared" si="6"/>
        <v>0</v>
      </c>
      <c r="F70" s="14"/>
      <c r="G70" s="1"/>
      <c r="H70" s="1"/>
      <c r="I70" s="1"/>
      <c r="J70" s="1"/>
      <c r="K70" s="1"/>
      <c r="L70" s="1"/>
      <c r="M70" s="1">
        <f t="shared" si="1"/>
        <v>0</v>
      </c>
      <c r="N70" s="1"/>
    </row>
    <row r="71" spans="1:14" x14ac:dyDescent="0.25">
      <c r="A71" s="13">
        <v>64</v>
      </c>
      <c r="B71" s="14" t="s">
        <v>67</v>
      </c>
      <c r="C71" s="14"/>
      <c r="D71" s="14"/>
      <c r="E71" s="14">
        <f t="shared" si="6"/>
        <v>0</v>
      </c>
      <c r="F71" s="14"/>
      <c r="G71" s="1"/>
      <c r="H71" s="1"/>
      <c r="I71" s="1"/>
      <c r="J71" s="1"/>
      <c r="K71" s="1"/>
      <c r="L71" s="1"/>
      <c r="M71" s="1">
        <f t="shared" ref="M71:M132" si="7">K71+L71</f>
        <v>0</v>
      </c>
      <c r="N71" s="1"/>
    </row>
    <row r="72" spans="1:14" x14ac:dyDescent="0.25">
      <c r="A72" s="13">
        <v>65</v>
      </c>
      <c r="B72" s="14" t="s">
        <v>68</v>
      </c>
      <c r="C72" s="14"/>
      <c r="D72" s="14"/>
      <c r="E72" s="14">
        <f t="shared" si="6"/>
        <v>0</v>
      </c>
      <c r="F72" s="14"/>
      <c r="G72" s="1"/>
      <c r="H72" s="1"/>
      <c r="I72" s="1"/>
      <c r="J72" s="1"/>
      <c r="K72" s="1"/>
      <c r="L72" s="1"/>
      <c r="M72" s="1">
        <f t="shared" si="7"/>
        <v>0</v>
      </c>
      <c r="N72" s="1"/>
    </row>
    <row r="73" spans="1:14" x14ac:dyDescent="0.25">
      <c r="A73" s="13">
        <v>66</v>
      </c>
      <c r="B73" s="14" t="s">
        <v>69</v>
      </c>
      <c r="C73" s="14"/>
      <c r="D73" s="14"/>
      <c r="E73" s="14">
        <f t="shared" si="6"/>
        <v>0</v>
      </c>
      <c r="F73" s="14"/>
      <c r="G73" s="1"/>
      <c r="H73" s="1"/>
      <c r="I73" s="1"/>
      <c r="J73" s="1"/>
      <c r="K73" s="1"/>
      <c r="L73" s="1"/>
      <c r="M73" s="1">
        <f t="shared" si="7"/>
        <v>0</v>
      </c>
      <c r="N73" s="1"/>
    </row>
    <row r="74" spans="1:14" x14ac:dyDescent="0.25">
      <c r="A74" s="13">
        <v>67</v>
      </c>
      <c r="B74" s="14" t="s">
        <v>70</v>
      </c>
      <c r="C74" s="14">
        <v>2.74</v>
      </c>
      <c r="D74" s="14">
        <v>0.4</v>
      </c>
      <c r="E74" s="14">
        <f t="shared" si="6"/>
        <v>3.14</v>
      </c>
      <c r="F74" s="14">
        <v>2197.25</v>
      </c>
      <c r="G74" s="1">
        <v>4681.2700000000004</v>
      </c>
      <c r="H74" s="1"/>
      <c r="I74" s="1">
        <v>870.98</v>
      </c>
      <c r="J74" s="1"/>
      <c r="K74" s="1">
        <v>8243.98</v>
      </c>
      <c r="L74" s="1"/>
      <c r="M74" s="1">
        <f t="shared" si="7"/>
        <v>8243.98</v>
      </c>
      <c r="N74" s="1"/>
    </row>
    <row r="75" spans="1:14" x14ac:dyDescent="0.25">
      <c r="A75" s="13">
        <v>68</v>
      </c>
      <c r="B75" s="14" t="s">
        <v>71</v>
      </c>
      <c r="C75" s="14"/>
      <c r="D75" s="14"/>
      <c r="E75" s="14">
        <f t="shared" si="6"/>
        <v>0</v>
      </c>
      <c r="F75" s="14"/>
      <c r="G75" s="1"/>
      <c r="H75" s="1"/>
      <c r="I75" s="1"/>
      <c r="J75" s="1"/>
      <c r="K75" s="1"/>
      <c r="L75" s="1"/>
      <c r="M75" s="1">
        <f t="shared" si="7"/>
        <v>0</v>
      </c>
      <c r="N75" s="1"/>
    </row>
    <row r="76" spans="1:14" x14ac:dyDescent="0.25">
      <c r="A76" s="13">
        <v>69</v>
      </c>
      <c r="B76" s="14" t="s">
        <v>72</v>
      </c>
      <c r="C76" s="14"/>
      <c r="D76" s="14"/>
      <c r="E76" s="14">
        <f t="shared" si="6"/>
        <v>0</v>
      </c>
      <c r="F76" s="14"/>
      <c r="G76" s="1"/>
      <c r="H76" s="1"/>
      <c r="I76" s="1"/>
      <c r="J76" s="1"/>
      <c r="K76" s="1"/>
      <c r="L76" s="1"/>
      <c r="M76" s="1">
        <f t="shared" si="7"/>
        <v>0</v>
      </c>
      <c r="N76" s="1"/>
    </row>
    <row r="77" spans="1:14" x14ac:dyDescent="0.25">
      <c r="A77" s="13">
        <v>70</v>
      </c>
      <c r="B77" s="14" t="s">
        <v>73</v>
      </c>
      <c r="C77" s="14"/>
      <c r="D77" s="14"/>
      <c r="E77" s="14">
        <f t="shared" si="6"/>
        <v>0</v>
      </c>
      <c r="F77" s="14"/>
      <c r="G77" s="1"/>
      <c r="H77" s="1"/>
      <c r="I77" s="1"/>
      <c r="J77" s="1"/>
      <c r="K77" s="1"/>
      <c r="L77" s="1"/>
      <c r="M77" s="1">
        <f t="shared" si="7"/>
        <v>0</v>
      </c>
      <c r="N77" s="1"/>
    </row>
    <row r="78" spans="1:14" x14ac:dyDescent="0.25">
      <c r="A78" s="13">
        <v>71</v>
      </c>
      <c r="B78" s="14" t="s">
        <v>74</v>
      </c>
      <c r="C78" s="14"/>
      <c r="D78" s="14"/>
      <c r="E78" s="14">
        <f t="shared" si="6"/>
        <v>0</v>
      </c>
      <c r="F78" s="14"/>
      <c r="G78" s="1"/>
      <c r="H78" s="1"/>
      <c r="I78" s="1"/>
      <c r="J78" s="1"/>
      <c r="K78" s="1"/>
      <c r="L78" s="1"/>
      <c r="M78" s="1">
        <f t="shared" si="7"/>
        <v>0</v>
      </c>
      <c r="N78" s="1"/>
    </row>
    <row r="79" spans="1:14" x14ac:dyDescent="0.25">
      <c r="A79" s="13">
        <v>72</v>
      </c>
      <c r="B79" s="14" t="s">
        <v>75</v>
      </c>
      <c r="C79" s="14"/>
      <c r="D79" s="14"/>
      <c r="E79" s="14">
        <f t="shared" si="6"/>
        <v>0</v>
      </c>
      <c r="F79" s="14"/>
      <c r="G79" s="1"/>
      <c r="H79" s="1"/>
      <c r="I79" s="1"/>
      <c r="J79" s="1"/>
      <c r="K79" s="1"/>
      <c r="L79" s="1"/>
      <c r="M79" s="1">
        <f t="shared" si="7"/>
        <v>0</v>
      </c>
      <c r="N79" s="1"/>
    </row>
    <row r="80" spans="1:14" x14ac:dyDescent="0.25">
      <c r="A80" s="13">
        <v>73</v>
      </c>
      <c r="B80" s="14" t="s">
        <v>76</v>
      </c>
      <c r="C80" s="14"/>
      <c r="D80" s="14"/>
      <c r="E80" s="14">
        <f t="shared" si="6"/>
        <v>0</v>
      </c>
      <c r="F80" s="14"/>
      <c r="G80" s="1"/>
      <c r="H80" s="1"/>
      <c r="I80" s="1"/>
      <c r="J80" s="1"/>
      <c r="K80" s="1"/>
      <c r="L80" s="1"/>
      <c r="M80" s="1">
        <f t="shared" si="7"/>
        <v>0</v>
      </c>
      <c r="N80" s="1"/>
    </row>
    <row r="81" spans="1:14" x14ac:dyDescent="0.25">
      <c r="A81" s="13">
        <v>74</v>
      </c>
      <c r="B81" s="14" t="s">
        <v>77</v>
      </c>
      <c r="C81" s="14"/>
      <c r="D81" s="14"/>
      <c r="E81" s="14">
        <f t="shared" si="6"/>
        <v>0</v>
      </c>
      <c r="F81" s="14"/>
      <c r="G81" s="1"/>
      <c r="H81" s="1"/>
      <c r="I81" s="1"/>
      <c r="J81" s="1"/>
      <c r="K81" s="1"/>
      <c r="L81" s="1">
        <f>2916.73-804.21</f>
        <v>2112.52</v>
      </c>
      <c r="M81" s="1">
        <f t="shared" si="7"/>
        <v>2112.52</v>
      </c>
      <c r="N81" s="1"/>
    </row>
    <row r="82" spans="1:14" x14ac:dyDescent="0.25">
      <c r="A82" s="13">
        <v>75</v>
      </c>
      <c r="B82" s="14" t="s">
        <v>78</v>
      </c>
      <c r="C82" s="14"/>
      <c r="D82" s="14"/>
      <c r="E82" s="14">
        <f t="shared" si="6"/>
        <v>0</v>
      </c>
      <c r="F82" s="14"/>
      <c r="G82" s="1"/>
      <c r="H82" s="1"/>
      <c r="I82" s="1"/>
      <c r="J82" s="1"/>
      <c r="K82" s="1"/>
      <c r="L82" s="1"/>
      <c r="M82" s="1">
        <f t="shared" si="7"/>
        <v>0</v>
      </c>
      <c r="N82" s="1"/>
    </row>
    <row r="83" spans="1:14" x14ac:dyDescent="0.25">
      <c r="A83" s="13">
        <v>76</v>
      </c>
      <c r="B83" s="14" t="s">
        <v>79</v>
      </c>
      <c r="C83" s="14"/>
      <c r="D83" s="14"/>
      <c r="E83" s="14">
        <f t="shared" si="6"/>
        <v>0</v>
      </c>
      <c r="F83" s="14"/>
      <c r="G83" s="1"/>
      <c r="H83" s="1"/>
      <c r="I83" s="1"/>
      <c r="J83" s="1"/>
      <c r="K83" s="1"/>
      <c r="L83" s="1"/>
      <c r="M83" s="1">
        <f t="shared" si="7"/>
        <v>0</v>
      </c>
      <c r="N83" s="1"/>
    </row>
    <row r="84" spans="1:14" x14ac:dyDescent="0.25">
      <c r="A84" s="13">
        <v>77</v>
      </c>
      <c r="B84" s="14" t="s">
        <v>80</v>
      </c>
      <c r="C84" s="14"/>
      <c r="D84" s="14"/>
      <c r="E84" s="14">
        <f t="shared" si="6"/>
        <v>0</v>
      </c>
      <c r="F84" s="14"/>
      <c r="G84" s="1"/>
      <c r="H84" s="1"/>
      <c r="I84" s="1"/>
      <c r="J84" s="1"/>
      <c r="K84" s="1"/>
      <c r="L84" s="1"/>
      <c r="M84" s="1">
        <f t="shared" si="7"/>
        <v>0</v>
      </c>
      <c r="N84" s="1"/>
    </row>
    <row r="85" spans="1:14" x14ac:dyDescent="0.25">
      <c r="A85" s="13">
        <v>78</v>
      </c>
      <c r="B85" s="14" t="s">
        <v>81</v>
      </c>
      <c r="C85" s="14"/>
      <c r="D85" s="14"/>
      <c r="E85" s="14">
        <f t="shared" si="6"/>
        <v>0</v>
      </c>
      <c r="F85" s="14"/>
      <c r="G85" s="1"/>
      <c r="H85" s="1"/>
      <c r="I85" s="1"/>
      <c r="J85" s="1"/>
      <c r="K85" s="1"/>
      <c r="L85" s="1"/>
      <c r="M85" s="1">
        <f t="shared" si="7"/>
        <v>0</v>
      </c>
      <c r="N85" s="1"/>
    </row>
    <row r="86" spans="1:14" x14ac:dyDescent="0.25">
      <c r="A86" s="13">
        <v>79</v>
      </c>
      <c r="B86" s="14" t="s">
        <v>82</v>
      </c>
      <c r="C86" s="14"/>
      <c r="D86" s="14"/>
      <c r="E86" s="14">
        <f t="shared" si="6"/>
        <v>0</v>
      </c>
      <c r="F86" s="14"/>
      <c r="G86" s="1"/>
      <c r="H86" s="1"/>
      <c r="I86" s="1"/>
      <c r="J86" s="1"/>
      <c r="K86" s="1"/>
      <c r="L86" s="1"/>
      <c r="M86" s="1">
        <f t="shared" si="7"/>
        <v>0</v>
      </c>
      <c r="N86" s="1"/>
    </row>
    <row r="87" spans="1:14" x14ac:dyDescent="0.25">
      <c r="A87" s="13">
        <v>80</v>
      </c>
      <c r="B87" s="14" t="s">
        <v>83</v>
      </c>
      <c r="C87" s="14"/>
      <c r="D87" s="14"/>
      <c r="E87" s="14">
        <f t="shared" si="6"/>
        <v>0</v>
      </c>
      <c r="F87" s="14"/>
      <c r="G87" s="1"/>
      <c r="H87" s="1"/>
      <c r="I87" s="1"/>
      <c r="J87" s="1"/>
      <c r="K87" s="1"/>
      <c r="L87" s="1"/>
      <c r="M87" s="1">
        <f t="shared" si="7"/>
        <v>0</v>
      </c>
      <c r="N87" s="1"/>
    </row>
    <row r="88" spans="1:14" x14ac:dyDescent="0.25">
      <c r="A88" s="13">
        <v>81</v>
      </c>
      <c r="B88" s="14" t="s">
        <v>84</v>
      </c>
      <c r="C88" s="14"/>
      <c r="D88" s="14"/>
      <c r="E88" s="14">
        <f t="shared" si="6"/>
        <v>0</v>
      </c>
      <c r="F88" s="14"/>
      <c r="G88" s="1"/>
      <c r="H88" s="1"/>
      <c r="I88" s="1"/>
      <c r="J88" s="1"/>
      <c r="K88" s="1"/>
      <c r="L88" s="1"/>
      <c r="M88" s="1">
        <f t="shared" si="7"/>
        <v>0</v>
      </c>
      <c r="N88" s="1"/>
    </row>
    <row r="89" spans="1:14" x14ac:dyDescent="0.25">
      <c r="A89" s="13">
        <v>82</v>
      </c>
      <c r="B89" s="14" t="s">
        <v>85</v>
      </c>
      <c r="C89" s="14"/>
      <c r="D89" s="14"/>
      <c r="E89" s="14">
        <f t="shared" si="6"/>
        <v>0</v>
      </c>
      <c r="F89" s="14"/>
      <c r="G89" s="1"/>
      <c r="H89" s="1"/>
      <c r="I89" s="1"/>
      <c r="J89" s="1"/>
      <c r="K89" s="1"/>
      <c r="L89" s="1"/>
      <c r="M89" s="1">
        <f t="shared" si="7"/>
        <v>0</v>
      </c>
      <c r="N89" s="1"/>
    </row>
    <row r="90" spans="1:14" x14ac:dyDescent="0.25">
      <c r="A90" s="13">
        <v>83</v>
      </c>
      <c r="B90" s="14" t="s">
        <v>86</v>
      </c>
      <c r="C90" s="14"/>
      <c r="D90" s="14"/>
      <c r="E90" s="14">
        <f t="shared" si="6"/>
        <v>0</v>
      </c>
      <c r="F90" s="14"/>
      <c r="G90" s="1"/>
      <c r="H90" s="1"/>
      <c r="I90" s="1"/>
      <c r="J90" s="1"/>
      <c r="K90" s="1"/>
      <c r="L90" s="1"/>
      <c r="M90" s="1">
        <f t="shared" si="7"/>
        <v>0</v>
      </c>
      <c r="N90" s="1"/>
    </row>
    <row r="91" spans="1:14" x14ac:dyDescent="0.25">
      <c r="A91" s="13">
        <v>84</v>
      </c>
      <c r="B91" s="14" t="s">
        <v>87</v>
      </c>
      <c r="C91" s="14"/>
      <c r="D91" s="14"/>
      <c r="E91" s="14">
        <f t="shared" si="6"/>
        <v>0</v>
      </c>
      <c r="F91" s="14"/>
      <c r="G91" s="1"/>
      <c r="H91" s="1"/>
      <c r="I91" s="1"/>
      <c r="J91" s="1"/>
      <c r="K91" s="1"/>
      <c r="L91" s="1"/>
      <c r="M91" s="1">
        <f t="shared" si="7"/>
        <v>0</v>
      </c>
      <c r="N91" s="1"/>
    </row>
    <row r="92" spans="1:14" x14ac:dyDescent="0.25">
      <c r="A92" s="13">
        <v>85</v>
      </c>
      <c r="B92" s="14" t="s">
        <v>88</v>
      </c>
      <c r="C92" s="14"/>
      <c r="D92" s="14"/>
      <c r="E92" s="14">
        <f t="shared" si="6"/>
        <v>0</v>
      </c>
      <c r="F92" s="14"/>
      <c r="G92" s="1"/>
      <c r="H92" s="1"/>
      <c r="I92" s="1"/>
      <c r="J92" s="1"/>
      <c r="K92" s="1"/>
      <c r="L92" s="1"/>
      <c r="M92" s="1">
        <f t="shared" si="7"/>
        <v>0</v>
      </c>
      <c r="N92" s="1"/>
    </row>
    <row r="93" spans="1:14" x14ac:dyDescent="0.25">
      <c r="A93" s="13">
        <v>86</v>
      </c>
      <c r="B93" s="14" t="s">
        <v>197</v>
      </c>
      <c r="C93" s="14"/>
      <c r="D93" s="14"/>
      <c r="E93" s="14">
        <f t="shared" si="6"/>
        <v>0</v>
      </c>
      <c r="F93" s="14"/>
      <c r="G93" s="1"/>
      <c r="H93" s="1"/>
      <c r="I93" s="1"/>
      <c r="J93" s="1"/>
      <c r="K93" s="1"/>
      <c r="L93" s="1"/>
      <c r="M93" s="1">
        <f t="shared" si="7"/>
        <v>0</v>
      </c>
      <c r="N93" s="1"/>
    </row>
    <row r="94" spans="1:14" x14ac:dyDescent="0.25">
      <c r="A94" s="13">
        <v>87</v>
      </c>
      <c r="B94" s="14" t="s">
        <v>89</v>
      </c>
      <c r="C94" s="14"/>
      <c r="D94" s="14"/>
      <c r="E94" s="14">
        <f t="shared" si="6"/>
        <v>0</v>
      </c>
      <c r="F94" s="14"/>
      <c r="G94" s="1"/>
      <c r="H94" s="1"/>
      <c r="I94" s="1"/>
      <c r="J94" s="1"/>
      <c r="K94" s="1"/>
      <c r="L94" s="1"/>
      <c r="M94" s="1">
        <f t="shared" si="7"/>
        <v>0</v>
      </c>
      <c r="N94" s="1"/>
    </row>
    <row r="95" spans="1:14" x14ac:dyDescent="0.25">
      <c r="A95" s="13">
        <v>88</v>
      </c>
      <c r="B95" s="14" t="s">
        <v>90</v>
      </c>
      <c r="C95" s="14"/>
      <c r="D95" s="14"/>
      <c r="E95" s="14">
        <f t="shared" si="6"/>
        <v>0</v>
      </c>
      <c r="F95" s="14"/>
      <c r="G95" s="1"/>
      <c r="H95" s="1"/>
      <c r="I95" s="1"/>
      <c r="J95" s="1"/>
      <c r="K95" s="1"/>
      <c r="L95" s="1"/>
      <c r="M95" s="1">
        <f t="shared" si="7"/>
        <v>0</v>
      </c>
      <c r="N95" s="1"/>
    </row>
    <row r="96" spans="1:14" x14ac:dyDescent="0.25">
      <c r="A96" s="13">
        <v>89</v>
      </c>
      <c r="B96" s="14" t="s">
        <v>91</v>
      </c>
      <c r="C96" s="14"/>
      <c r="D96" s="14"/>
      <c r="E96" s="14">
        <f t="shared" si="6"/>
        <v>0</v>
      </c>
      <c r="F96" s="14"/>
      <c r="G96" s="1"/>
      <c r="H96" s="1"/>
      <c r="I96" s="1"/>
      <c r="J96" s="1"/>
      <c r="K96" s="1"/>
      <c r="L96" s="1"/>
      <c r="M96" s="1">
        <f t="shared" si="7"/>
        <v>0</v>
      </c>
      <c r="N96" s="1"/>
    </row>
    <row r="97" spans="1:14" x14ac:dyDescent="0.25">
      <c r="A97" s="13">
        <v>90</v>
      </c>
      <c r="B97" s="14" t="s">
        <v>92</v>
      </c>
      <c r="C97" s="14"/>
      <c r="D97" s="14"/>
      <c r="E97" s="14">
        <f t="shared" si="6"/>
        <v>0</v>
      </c>
      <c r="F97" s="14"/>
      <c r="G97" s="1"/>
      <c r="H97" s="1"/>
      <c r="I97" s="1"/>
      <c r="J97" s="1"/>
      <c r="K97" s="1"/>
      <c r="L97" s="1"/>
      <c r="M97" s="1">
        <f t="shared" si="7"/>
        <v>0</v>
      </c>
      <c r="N97" s="1"/>
    </row>
    <row r="98" spans="1:14" x14ac:dyDescent="0.25">
      <c r="A98" s="13">
        <v>91</v>
      </c>
      <c r="B98" s="14" t="s">
        <v>93</v>
      </c>
      <c r="C98" s="14"/>
      <c r="D98" s="14"/>
      <c r="E98" s="14">
        <f t="shared" si="6"/>
        <v>0</v>
      </c>
      <c r="F98" s="14"/>
      <c r="G98" s="1"/>
      <c r="H98" s="1"/>
      <c r="I98" s="1"/>
      <c r="J98" s="1"/>
      <c r="K98" s="1"/>
      <c r="L98" s="1"/>
      <c r="M98" s="1">
        <f t="shared" si="7"/>
        <v>0</v>
      </c>
      <c r="N98" s="1"/>
    </row>
    <row r="99" spans="1:14" x14ac:dyDescent="0.25">
      <c r="A99" s="13">
        <v>92</v>
      </c>
      <c r="B99" s="14" t="s">
        <v>94</v>
      </c>
      <c r="C99" s="14"/>
      <c r="D99" s="14"/>
      <c r="E99" s="14">
        <f t="shared" si="6"/>
        <v>0</v>
      </c>
      <c r="F99" s="14"/>
      <c r="G99" s="1"/>
      <c r="H99" s="1"/>
      <c r="I99" s="1"/>
      <c r="J99" s="1"/>
      <c r="K99" s="1"/>
      <c r="L99" s="1"/>
      <c r="M99" s="1">
        <f t="shared" si="7"/>
        <v>0</v>
      </c>
      <c r="N99" s="1"/>
    </row>
    <row r="100" spans="1:14" x14ac:dyDescent="0.25">
      <c r="A100" s="13">
        <v>93</v>
      </c>
      <c r="B100" s="14" t="s">
        <v>95</v>
      </c>
      <c r="C100" s="14"/>
      <c r="D100" s="14"/>
      <c r="E100" s="14">
        <f t="shared" si="6"/>
        <v>0</v>
      </c>
      <c r="F100" s="14"/>
      <c r="G100" s="1"/>
      <c r="H100" s="1"/>
      <c r="I100" s="1"/>
      <c r="J100" s="1"/>
      <c r="K100" s="1"/>
      <c r="L100" s="1"/>
      <c r="M100" s="1">
        <f t="shared" si="7"/>
        <v>0</v>
      </c>
      <c r="N100" s="1"/>
    </row>
    <row r="101" spans="1:14" x14ac:dyDescent="0.25">
      <c r="A101" s="13">
        <v>94</v>
      </c>
      <c r="B101" s="14" t="s">
        <v>96</v>
      </c>
      <c r="C101" s="14"/>
      <c r="D101" s="14"/>
      <c r="E101" s="14">
        <f t="shared" si="6"/>
        <v>0</v>
      </c>
      <c r="F101" s="14"/>
      <c r="G101" s="1"/>
      <c r="H101" s="1"/>
      <c r="I101" s="1"/>
      <c r="J101" s="1"/>
      <c r="K101" s="1"/>
      <c r="L101" s="1"/>
      <c r="M101" s="1">
        <f t="shared" si="7"/>
        <v>0</v>
      </c>
      <c r="N101" s="1"/>
    </row>
    <row r="102" spans="1:14" x14ac:dyDescent="0.25">
      <c r="A102" s="13">
        <v>95</v>
      </c>
      <c r="B102" s="14" t="s">
        <v>97</v>
      </c>
      <c r="C102" s="14"/>
      <c r="D102" s="14"/>
      <c r="E102" s="14">
        <f t="shared" si="6"/>
        <v>0</v>
      </c>
      <c r="F102" s="14"/>
      <c r="G102" s="1"/>
      <c r="H102" s="1"/>
      <c r="I102" s="1"/>
      <c r="J102" s="1"/>
      <c r="K102" s="1"/>
      <c r="L102" s="1"/>
      <c r="M102" s="1">
        <f t="shared" si="7"/>
        <v>0</v>
      </c>
      <c r="N102" s="1"/>
    </row>
    <row r="103" spans="1:14" x14ac:dyDescent="0.25">
      <c r="A103" s="13">
        <v>96</v>
      </c>
      <c r="B103" s="14" t="s">
        <v>99</v>
      </c>
      <c r="C103" s="14"/>
      <c r="D103" s="14"/>
      <c r="E103" s="14">
        <f t="shared" si="6"/>
        <v>0</v>
      </c>
      <c r="F103" s="14"/>
      <c r="G103" s="1"/>
      <c r="H103" s="1"/>
      <c r="I103" s="1"/>
      <c r="J103" s="1"/>
      <c r="K103" s="1"/>
      <c r="L103" s="1"/>
      <c r="M103" s="1">
        <f t="shared" si="7"/>
        <v>0</v>
      </c>
      <c r="N103" s="1"/>
    </row>
    <row r="104" spans="1:14" x14ac:dyDescent="0.25">
      <c r="A104" s="13">
        <v>97</v>
      </c>
      <c r="B104" s="14" t="s">
        <v>100</v>
      </c>
      <c r="C104" s="14"/>
      <c r="D104" s="14"/>
      <c r="E104" s="14">
        <f t="shared" si="6"/>
        <v>0</v>
      </c>
      <c r="F104" s="14"/>
      <c r="G104" s="1"/>
      <c r="H104" s="1"/>
      <c r="I104" s="1"/>
      <c r="K104" s="1"/>
      <c r="L104" s="1"/>
      <c r="M104" s="1">
        <f t="shared" si="7"/>
        <v>0</v>
      </c>
      <c r="N104" s="1"/>
    </row>
    <row r="105" spans="1:14" x14ac:dyDescent="0.25">
      <c r="A105" s="13">
        <v>98</v>
      </c>
      <c r="B105" s="14" t="s">
        <v>101</v>
      </c>
      <c r="C105" s="14"/>
      <c r="D105" s="14"/>
      <c r="E105" s="14">
        <f t="shared" si="6"/>
        <v>0</v>
      </c>
      <c r="F105" s="14"/>
      <c r="G105" s="1"/>
      <c r="H105" s="1"/>
      <c r="I105" s="1"/>
      <c r="J105" s="1"/>
      <c r="K105" s="1"/>
      <c r="L105" s="1"/>
      <c r="M105" s="1">
        <f t="shared" si="7"/>
        <v>0</v>
      </c>
      <c r="N105" s="1"/>
    </row>
    <row r="106" spans="1:14" x14ac:dyDescent="0.25">
      <c r="A106" s="13">
        <v>99</v>
      </c>
      <c r="B106" s="14" t="s">
        <v>102</v>
      </c>
      <c r="C106" s="14"/>
      <c r="D106" s="14"/>
      <c r="E106" s="14">
        <f t="shared" si="6"/>
        <v>0</v>
      </c>
      <c r="F106" s="14"/>
      <c r="G106" s="1"/>
      <c r="H106" s="1"/>
      <c r="I106" s="1"/>
      <c r="J106" s="1"/>
      <c r="K106" s="1"/>
      <c r="L106" s="1"/>
      <c r="M106" s="1">
        <f t="shared" si="7"/>
        <v>0</v>
      </c>
      <c r="N106" s="1"/>
    </row>
    <row r="107" spans="1:14" x14ac:dyDescent="0.25">
      <c r="A107" s="13">
        <v>100</v>
      </c>
      <c r="B107" s="14" t="s">
        <v>103</v>
      </c>
      <c r="C107" s="14"/>
      <c r="D107" s="14"/>
      <c r="E107" s="14">
        <f t="shared" si="6"/>
        <v>0</v>
      </c>
      <c r="F107" s="14"/>
      <c r="G107" s="1"/>
      <c r="H107" s="1"/>
      <c r="I107" s="1"/>
      <c r="J107" s="1"/>
      <c r="K107" s="1"/>
      <c r="L107" s="1"/>
      <c r="M107" s="1">
        <f t="shared" si="7"/>
        <v>0</v>
      </c>
      <c r="N107" s="1"/>
    </row>
    <row r="108" spans="1:14" x14ac:dyDescent="0.25">
      <c r="A108" s="13">
        <v>101</v>
      </c>
      <c r="B108" s="14" t="s">
        <v>104</v>
      </c>
      <c r="C108" s="14"/>
      <c r="D108" s="14"/>
      <c r="E108" s="14">
        <f t="shared" si="6"/>
        <v>0</v>
      </c>
      <c r="F108" s="14"/>
      <c r="G108" s="1"/>
      <c r="H108" s="1"/>
      <c r="I108" s="1"/>
      <c r="J108" s="1"/>
      <c r="K108" s="1"/>
      <c r="L108" s="1"/>
      <c r="M108" s="1">
        <f t="shared" si="7"/>
        <v>0</v>
      </c>
      <c r="N108" s="1"/>
    </row>
    <row r="109" spans="1:14" x14ac:dyDescent="0.25">
      <c r="A109" s="13">
        <v>102</v>
      </c>
      <c r="B109" s="14" t="s">
        <v>105</v>
      </c>
      <c r="C109" s="14"/>
      <c r="D109" s="14"/>
      <c r="E109" s="14">
        <f t="shared" si="6"/>
        <v>0</v>
      </c>
      <c r="F109" s="14"/>
      <c r="G109" s="1"/>
      <c r="H109" s="1"/>
      <c r="I109" s="1"/>
      <c r="J109" s="1"/>
      <c r="K109" s="1"/>
      <c r="L109" s="1"/>
      <c r="M109" s="1">
        <f t="shared" si="7"/>
        <v>0</v>
      </c>
      <c r="N109" s="1"/>
    </row>
    <row r="110" spans="1:14" x14ac:dyDescent="0.25">
      <c r="A110" s="13">
        <v>103</v>
      </c>
      <c r="B110" s="14" t="s">
        <v>106</v>
      </c>
      <c r="C110" s="14"/>
      <c r="D110" s="14"/>
      <c r="E110" s="14">
        <f t="shared" si="6"/>
        <v>0</v>
      </c>
      <c r="F110" s="14"/>
      <c r="G110" s="1"/>
      <c r="H110" s="1"/>
      <c r="I110" s="1"/>
      <c r="J110" s="1"/>
      <c r="K110" s="1"/>
      <c r="L110" s="1"/>
      <c r="M110" s="1">
        <f t="shared" si="7"/>
        <v>0</v>
      </c>
      <c r="N110" s="1"/>
    </row>
    <row r="111" spans="1:14" x14ac:dyDescent="0.25">
      <c r="A111" s="13">
        <v>104</v>
      </c>
      <c r="B111" s="14" t="s">
        <v>107</v>
      </c>
      <c r="C111" s="14"/>
      <c r="D111" s="14"/>
      <c r="E111" s="14">
        <f t="shared" si="6"/>
        <v>0</v>
      </c>
      <c r="F111" s="14"/>
      <c r="G111" s="1"/>
      <c r="H111" s="1"/>
      <c r="I111" s="1"/>
      <c r="J111" s="1"/>
      <c r="K111" s="1"/>
      <c r="L111" s="1"/>
      <c r="M111" s="1">
        <f t="shared" si="7"/>
        <v>0</v>
      </c>
      <c r="N111" s="1"/>
    </row>
    <row r="112" spans="1:14" x14ac:dyDescent="0.25">
      <c r="A112" s="13">
        <v>105</v>
      </c>
      <c r="B112" s="14" t="s">
        <v>108</v>
      </c>
      <c r="C112" s="14"/>
      <c r="D112" s="14"/>
      <c r="E112" s="14">
        <f t="shared" si="6"/>
        <v>0</v>
      </c>
      <c r="F112" s="14"/>
      <c r="G112" s="1"/>
      <c r="H112" s="1"/>
      <c r="I112" s="1"/>
      <c r="J112" s="1"/>
      <c r="K112" s="1"/>
      <c r="L112" s="1">
        <v>290.27999999999997</v>
      </c>
      <c r="M112" s="1">
        <f t="shared" si="7"/>
        <v>290.27999999999997</v>
      </c>
      <c r="N112" s="1"/>
    </row>
    <row r="113" spans="1:14" x14ac:dyDescent="0.25">
      <c r="A113" s="13">
        <v>106</v>
      </c>
      <c r="B113" s="14" t="s">
        <v>109</v>
      </c>
      <c r="C113" s="14"/>
      <c r="D113" s="14"/>
      <c r="E113" s="14">
        <f t="shared" si="6"/>
        <v>0</v>
      </c>
      <c r="F113" s="14"/>
      <c r="G113" s="1"/>
      <c r="H113" s="1"/>
      <c r="I113" s="1"/>
      <c r="J113" s="1"/>
      <c r="K113" s="1"/>
      <c r="L113" s="1"/>
      <c r="M113" s="1">
        <f t="shared" si="7"/>
        <v>0</v>
      </c>
      <c r="N113" s="1"/>
    </row>
    <row r="114" spans="1:14" x14ac:dyDescent="0.25">
      <c r="A114" s="13">
        <v>107</v>
      </c>
      <c r="B114" s="14" t="s">
        <v>110</v>
      </c>
      <c r="C114" s="14"/>
      <c r="D114" s="14"/>
      <c r="E114" s="14">
        <f t="shared" si="6"/>
        <v>0</v>
      </c>
      <c r="F114" s="14"/>
      <c r="G114" s="1"/>
      <c r="H114" s="1"/>
      <c r="I114" s="1"/>
      <c r="J114" s="1"/>
      <c r="K114" s="1"/>
      <c r="L114" s="1">
        <v>1348.08</v>
      </c>
      <c r="M114" s="1">
        <f t="shared" si="7"/>
        <v>1348.08</v>
      </c>
      <c r="N114" s="1"/>
    </row>
    <row r="115" spans="1:14" x14ac:dyDescent="0.25">
      <c r="A115" s="13">
        <v>108</v>
      </c>
      <c r="B115" s="14" t="s">
        <v>111</v>
      </c>
      <c r="C115" s="14"/>
      <c r="D115" s="14"/>
      <c r="E115" s="14">
        <f t="shared" si="6"/>
        <v>0</v>
      </c>
      <c r="F115" s="14"/>
      <c r="G115" s="1"/>
      <c r="H115" s="1"/>
      <c r="I115" s="1"/>
      <c r="J115" s="1"/>
      <c r="K115" s="1"/>
      <c r="L115" s="1">
        <v>11296.9</v>
      </c>
      <c r="M115" s="1">
        <f t="shared" si="7"/>
        <v>11296.9</v>
      </c>
      <c r="N115" s="1"/>
    </row>
    <row r="116" spans="1:14" x14ac:dyDescent="0.25">
      <c r="A116" s="13">
        <v>109</v>
      </c>
      <c r="B116" s="14" t="s">
        <v>112</v>
      </c>
      <c r="C116" s="14"/>
      <c r="D116" s="14"/>
      <c r="E116" s="14">
        <f t="shared" si="6"/>
        <v>0</v>
      </c>
      <c r="F116" s="14"/>
      <c r="G116" s="1"/>
      <c r="H116" s="1"/>
      <c r="I116" s="1"/>
      <c r="J116" s="1"/>
      <c r="K116" s="1"/>
      <c r="L116" s="1"/>
      <c r="M116" s="1">
        <f t="shared" si="7"/>
        <v>0</v>
      </c>
      <c r="N116" s="1"/>
    </row>
    <row r="117" spans="1:14" x14ac:dyDescent="0.25">
      <c r="A117" s="13">
        <v>110</v>
      </c>
      <c r="B117" s="14" t="s">
        <v>113</v>
      </c>
      <c r="C117" s="14"/>
      <c r="D117" s="14"/>
      <c r="E117" s="14">
        <f t="shared" si="6"/>
        <v>0</v>
      </c>
      <c r="F117" s="14"/>
      <c r="G117" s="1"/>
      <c r="H117" s="1"/>
      <c r="I117" s="1"/>
      <c r="J117" s="1"/>
      <c r="K117" s="1"/>
      <c r="L117" s="1"/>
      <c r="M117" s="1">
        <f t="shared" si="7"/>
        <v>0</v>
      </c>
      <c r="N117" s="1"/>
    </row>
    <row r="118" spans="1:14" x14ac:dyDescent="0.25">
      <c r="A118" s="13">
        <v>111</v>
      </c>
      <c r="B118" s="14" t="s">
        <v>114</v>
      </c>
      <c r="C118" s="14"/>
      <c r="D118" s="14"/>
      <c r="E118" s="14">
        <f t="shared" si="6"/>
        <v>0</v>
      </c>
      <c r="F118" s="14"/>
      <c r="G118" s="1"/>
      <c r="H118" s="1"/>
      <c r="I118" s="1"/>
      <c r="J118" s="1"/>
      <c r="K118" s="1"/>
      <c r="L118" s="1"/>
      <c r="M118" s="1">
        <f t="shared" si="7"/>
        <v>0</v>
      </c>
      <c r="N118" s="1"/>
    </row>
    <row r="119" spans="1:14" x14ac:dyDescent="0.25">
      <c r="A119" s="13">
        <v>112</v>
      </c>
      <c r="B119" s="14" t="s">
        <v>115</v>
      </c>
      <c r="C119" s="14">
        <v>1.38</v>
      </c>
      <c r="D119" s="14">
        <v>0.3</v>
      </c>
      <c r="E119" s="14">
        <v>1.98</v>
      </c>
      <c r="F119" s="14">
        <v>2251.4</v>
      </c>
      <c r="G119" s="1">
        <v>4634.54</v>
      </c>
      <c r="H119" s="1"/>
      <c r="I119" s="1">
        <v>1469.12</v>
      </c>
      <c r="J119" s="1"/>
      <c r="K119" s="1">
        <v>8768.52</v>
      </c>
      <c r="L119" s="1">
        <v>30.7</v>
      </c>
      <c r="M119" s="1">
        <f t="shared" si="7"/>
        <v>8799.2200000000012</v>
      </c>
      <c r="N119" s="1"/>
    </row>
    <row r="120" spans="1:14" x14ac:dyDescent="0.25">
      <c r="A120" s="13">
        <v>113</v>
      </c>
      <c r="B120" s="14" t="s">
        <v>116</v>
      </c>
      <c r="C120" s="14"/>
      <c r="D120" s="14"/>
      <c r="E120" s="14">
        <f t="shared" si="6"/>
        <v>0</v>
      </c>
      <c r="F120" s="14"/>
      <c r="G120" s="1"/>
      <c r="H120" s="1"/>
      <c r="I120" s="1"/>
      <c r="J120" s="1"/>
      <c r="K120" s="1"/>
      <c r="L120" s="1"/>
      <c r="M120" s="1">
        <f t="shared" si="7"/>
        <v>0</v>
      </c>
      <c r="N120" s="1"/>
    </row>
    <row r="121" spans="1:14" x14ac:dyDescent="0.25">
      <c r="A121" s="13">
        <v>114</v>
      </c>
      <c r="B121" s="14" t="s">
        <v>117</v>
      </c>
      <c r="C121" s="14">
        <v>2.44</v>
      </c>
      <c r="D121" s="14">
        <v>0.3</v>
      </c>
      <c r="E121" s="14">
        <f t="shared" si="6"/>
        <v>2.7399999999999998</v>
      </c>
      <c r="F121" s="14">
        <v>1825.94</v>
      </c>
      <c r="G121" s="1">
        <v>3832.81</v>
      </c>
      <c r="H121" s="1"/>
      <c r="I121" s="1">
        <v>1524.21</v>
      </c>
      <c r="J121" s="1"/>
      <c r="K121" s="1">
        <v>7560.88</v>
      </c>
      <c r="L121" s="1">
        <v>359.19</v>
      </c>
      <c r="M121" s="1">
        <f t="shared" si="7"/>
        <v>7920.07</v>
      </c>
      <c r="N121" s="1"/>
    </row>
    <row r="122" spans="1:14" x14ac:dyDescent="0.25">
      <c r="A122" s="13">
        <v>115</v>
      </c>
      <c r="B122" s="14" t="s">
        <v>118</v>
      </c>
      <c r="C122" s="14"/>
      <c r="D122" s="14"/>
      <c r="E122" s="14">
        <f t="shared" si="6"/>
        <v>0</v>
      </c>
      <c r="F122" s="14"/>
      <c r="G122" s="1"/>
      <c r="H122" s="1"/>
      <c r="I122" s="1"/>
      <c r="J122" s="1"/>
      <c r="K122" s="1"/>
      <c r="L122" s="1"/>
      <c r="M122" s="1">
        <f t="shared" si="7"/>
        <v>0</v>
      </c>
      <c r="N122" s="1"/>
    </row>
    <row r="123" spans="1:14" x14ac:dyDescent="0.25">
      <c r="A123" s="13">
        <v>116</v>
      </c>
      <c r="B123" s="14" t="s">
        <v>119</v>
      </c>
      <c r="C123" s="14"/>
      <c r="D123" s="14"/>
      <c r="E123" s="14">
        <f t="shared" si="6"/>
        <v>0</v>
      </c>
      <c r="F123" s="14"/>
      <c r="G123" s="1"/>
      <c r="H123" s="1"/>
      <c r="I123" s="1"/>
      <c r="J123" s="1"/>
      <c r="K123" s="1"/>
      <c r="L123" s="1"/>
      <c r="M123" s="1">
        <f t="shared" si="7"/>
        <v>0</v>
      </c>
      <c r="N123" s="1"/>
    </row>
    <row r="124" spans="1:14" x14ac:dyDescent="0.25">
      <c r="A124" s="13">
        <v>117</v>
      </c>
      <c r="B124" s="14" t="s">
        <v>120</v>
      </c>
      <c r="C124" s="14"/>
      <c r="D124" s="14"/>
      <c r="E124" s="14">
        <f t="shared" si="6"/>
        <v>0</v>
      </c>
      <c r="F124" s="14"/>
      <c r="G124" s="1"/>
      <c r="H124" s="1"/>
      <c r="I124" s="1"/>
      <c r="J124" s="1"/>
      <c r="K124" s="1"/>
      <c r="L124" s="1"/>
      <c r="M124" s="1">
        <f t="shared" si="7"/>
        <v>0</v>
      </c>
      <c r="N124" s="1"/>
    </row>
    <row r="125" spans="1:14" x14ac:dyDescent="0.25">
      <c r="A125" s="13">
        <v>118</v>
      </c>
      <c r="B125" s="14" t="s">
        <v>122</v>
      </c>
      <c r="C125" s="14">
        <v>1.5</v>
      </c>
      <c r="D125" s="14">
        <v>0.3</v>
      </c>
      <c r="E125" s="14">
        <f t="shared" si="6"/>
        <v>1.8</v>
      </c>
      <c r="F125" s="14">
        <v>1888.58</v>
      </c>
      <c r="G125" s="1">
        <v>3174.5</v>
      </c>
      <c r="H125" s="1"/>
      <c r="I125" s="1">
        <v>815.88</v>
      </c>
      <c r="J125" s="1"/>
      <c r="K125" s="1">
        <v>5815.74</v>
      </c>
      <c r="L125" s="1"/>
      <c r="M125" s="1">
        <f t="shared" si="7"/>
        <v>5815.74</v>
      </c>
      <c r="N125" s="1"/>
    </row>
    <row r="126" spans="1:14" x14ac:dyDescent="0.25">
      <c r="A126" s="13">
        <v>119</v>
      </c>
      <c r="B126" s="14" t="s">
        <v>123</v>
      </c>
      <c r="C126" s="14"/>
      <c r="D126" s="14"/>
      <c r="E126" s="14">
        <f t="shared" si="6"/>
        <v>0</v>
      </c>
      <c r="F126" s="14"/>
      <c r="G126" s="1"/>
      <c r="H126" s="1"/>
      <c r="I126" s="1"/>
      <c r="J126" s="1"/>
      <c r="K126" s="1"/>
      <c r="L126" s="1"/>
      <c r="M126" s="1">
        <f t="shared" si="7"/>
        <v>0</v>
      </c>
      <c r="N126" s="1"/>
    </row>
    <row r="127" spans="1:14" x14ac:dyDescent="0.25">
      <c r="A127" s="13">
        <v>120</v>
      </c>
      <c r="B127" s="14" t="s">
        <v>124</v>
      </c>
      <c r="C127" s="14"/>
      <c r="D127" s="14"/>
      <c r="E127" s="14">
        <f t="shared" si="6"/>
        <v>0</v>
      </c>
      <c r="F127" s="14"/>
      <c r="G127" s="1"/>
      <c r="H127" s="1"/>
      <c r="I127" s="1"/>
      <c r="J127" s="1"/>
      <c r="K127" s="1"/>
      <c r="L127" s="1"/>
      <c r="M127" s="1">
        <f t="shared" si="7"/>
        <v>0</v>
      </c>
      <c r="N127" s="1"/>
    </row>
    <row r="128" spans="1:14" x14ac:dyDescent="0.25">
      <c r="A128" s="13">
        <v>121</v>
      </c>
      <c r="B128" s="14" t="s">
        <v>125</v>
      </c>
      <c r="C128" s="14">
        <v>4.4800000000000004</v>
      </c>
      <c r="D128" s="14">
        <v>2.11</v>
      </c>
      <c r="E128" s="14">
        <v>6.89</v>
      </c>
      <c r="F128" s="14">
        <v>296.95999999999998</v>
      </c>
      <c r="G128" s="1">
        <v>870.2</v>
      </c>
      <c r="H128" s="1"/>
      <c r="I128" s="1">
        <v>815.88</v>
      </c>
      <c r="J128" s="1"/>
      <c r="K128" s="1">
        <v>2186.4499999999998</v>
      </c>
      <c r="L128" s="1"/>
      <c r="M128" s="1">
        <f t="shared" si="7"/>
        <v>2186.4499999999998</v>
      </c>
      <c r="N128" s="1"/>
    </row>
    <row r="129" spans="1:14" x14ac:dyDescent="0.25">
      <c r="A129" s="13">
        <v>122</v>
      </c>
      <c r="B129" s="14" t="s">
        <v>126</v>
      </c>
      <c r="C129" s="14"/>
      <c r="D129" s="14"/>
      <c r="E129" s="14">
        <f t="shared" si="6"/>
        <v>0</v>
      </c>
      <c r="F129" s="14"/>
      <c r="G129" s="1"/>
      <c r="H129" s="1"/>
      <c r="I129" s="1"/>
      <c r="J129" s="1"/>
      <c r="K129" s="1"/>
      <c r="L129" s="1"/>
      <c r="M129" s="1">
        <f t="shared" si="7"/>
        <v>0</v>
      </c>
      <c r="N129" s="1"/>
    </row>
    <row r="130" spans="1:14" x14ac:dyDescent="0.25">
      <c r="A130" s="13">
        <v>123</v>
      </c>
      <c r="B130" s="14" t="s">
        <v>127</v>
      </c>
      <c r="C130" s="14"/>
      <c r="D130" s="14"/>
      <c r="E130" s="14">
        <f t="shared" ref="E130:E172" si="8">SUM(C130:D130)</f>
        <v>0</v>
      </c>
      <c r="F130" s="14"/>
      <c r="G130" s="1"/>
      <c r="H130" s="1"/>
      <c r="I130" s="1"/>
      <c r="J130" s="1"/>
      <c r="K130" s="1"/>
      <c r="L130" s="1"/>
      <c r="M130" s="1">
        <f t="shared" si="7"/>
        <v>0</v>
      </c>
      <c r="N130" s="1"/>
    </row>
    <row r="131" spans="1:14" x14ac:dyDescent="0.25">
      <c r="A131" s="13">
        <v>124</v>
      </c>
      <c r="B131" s="14" t="s">
        <v>128</v>
      </c>
      <c r="C131" s="14"/>
      <c r="D131" s="14"/>
      <c r="E131" s="14">
        <f t="shared" si="8"/>
        <v>0</v>
      </c>
      <c r="F131" s="14"/>
      <c r="G131" s="1"/>
      <c r="H131" s="1"/>
      <c r="I131" s="1"/>
      <c r="J131" s="1"/>
      <c r="K131" s="1"/>
      <c r="L131" s="1"/>
      <c r="M131" s="1">
        <f t="shared" si="7"/>
        <v>0</v>
      </c>
      <c r="N131" s="1"/>
    </row>
    <row r="132" spans="1:14" x14ac:dyDescent="0.25">
      <c r="A132" s="13">
        <v>125</v>
      </c>
      <c r="B132" s="14" t="s">
        <v>129</v>
      </c>
      <c r="C132" s="14"/>
      <c r="D132" s="14"/>
      <c r="E132" s="14">
        <f t="shared" si="8"/>
        <v>0</v>
      </c>
      <c r="F132" s="14"/>
      <c r="G132" s="1"/>
      <c r="H132" s="1"/>
      <c r="I132" s="1"/>
      <c r="J132" s="1"/>
      <c r="K132" s="1"/>
      <c r="L132" s="1"/>
      <c r="M132" s="1">
        <f t="shared" si="7"/>
        <v>0</v>
      </c>
      <c r="N132" s="1"/>
    </row>
    <row r="133" spans="1:14" x14ac:dyDescent="0.25">
      <c r="A133" s="13">
        <v>126</v>
      </c>
      <c r="B133" s="14" t="s">
        <v>130</v>
      </c>
      <c r="C133" s="14"/>
      <c r="D133" s="14"/>
      <c r="E133" s="14">
        <f t="shared" si="8"/>
        <v>0</v>
      </c>
      <c r="F133" s="14"/>
      <c r="G133" s="1"/>
      <c r="H133" s="1"/>
      <c r="I133" s="1"/>
      <c r="J133" s="1"/>
      <c r="K133" s="1"/>
      <c r="L133" s="1"/>
      <c r="M133" s="1">
        <f t="shared" ref="M133:M172" si="9">K133+L133</f>
        <v>0</v>
      </c>
      <c r="N133" s="1"/>
    </row>
    <row r="134" spans="1:14" x14ac:dyDescent="0.25">
      <c r="A134" s="13">
        <v>127</v>
      </c>
      <c r="B134" s="14" t="s">
        <v>131</v>
      </c>
      <c r="C134" s="14"/>
      <c r="D134" s="14"/>
      <c r="E134" s="14">
        <f t="shared" si="8"/>
        <v>0</v>
      </c>
      <c r="F134" s="14"/>
      <c r="G134" s="1"/>
      <c r="H134" s="1"/>
      <c r="I134" s="1"/>
      <c r="J134" s="1"/>
      <c r="K134" s="1"/>
      <c r="L134" s="1"/>
      <c r="M134" s="1">
        <f t="shared" si="9"/>
        <v>0</v>
      </c>
      <c r="N134" s="1"/>
    </row>
    <row r="135" spans="1:14" x14ac:dyDescent="0.25">
      <c r="A135" s="13">
        <v>128</v>
      </c>
      <c r="B135" s="14" t="s">
        <v>132</v>
      </c>
      <c r="C135" s="14"/>
      <c r="D135" s="14"/>
      <c r="E135" s="14">
        <f t="shared" si="8"/>
        <v>0</v>
      </c>
      <c r="F135" s="14"/>
      <c r="G135" s="1"/>
      <c r="H135" s="1"/>
      <c r="I135" s="1"/>
      <c r="J135" s="1"/>
      <c r="K135" s="1"/>
      <c r="L135" s="1"/>
      <c r="M135" s="1">
        <f t="shared" si="9"/>
        <v>0</v>
      </c>
      <c r="N135" s="1"/>
    </row>
    <row r="136" spans="1:14" x14ac:dyDescent="0.25">
      <c r="A136" s="13">
        <v>129</v>
      </c>
      <c r="B136" s="14" t="s">
        <v>133</v>
      </c>
      <c r="C136" s="14"/>
      <c r="D136" s="14"/>
      <c r="E136" s="14">
        <f t="shared" si="8"/>
        <v>0</v>
      </c>
      <c r="F136" s="14"/>
      <c r="G136" s="1"/>
      <c r="H136" s="1"/>
      <c r="I136" s="1"/>
      <c r="J136" s="1"/>
      <c r="K136" s="1"/>
      <c r="L136" s="1"/>
      <c r="M136" s="1">
        <f t="shared" si="9"/>
        <v>0</v>
      </c>
      <c r="N136" s="1"/>
    </row>
    <row r="137" spans="1:14" x14ac:dyDescent="0.25">
      <c r="A137" s="13">
        <v>130</v>
      </c>
      <c r="B137" s="14" t="s">
        <v>134</v>
      </c>
      <c r="C137" s="14">
        <v>1.2</v>
      </c>
      <c r="D137" s="14"/>
      <c r="E137" s="14">
        <f t="shared" si="8"/>
        <v>1.2</v>
      </c>
      <c r="F137" s="14">
        <v>51.72</v>
      </c>
      <c r="G137" s="1">
        <v>151.56</v>
      </c>
      <c r="H137" s="1"/>
      <c r="I137" s="1">
        <v>435.49</v>
      </c>
      <c r="J137" s="1"/>
      <c r="K137" s="1">
        <v>674.2</v>
      </c>
      <c r="L137" s="1"/>
      <c r="M137" s="1">
        <f t="shared" si="9"/>
        <v>674.2</v>
      </c>
      <c r="N137" s="1"/>
    </row>
    <row r="138" spans="1:14" x14ac:dyDescent="0.25">
      <c r="A138" s="13">
        <v>131</v>
      </c>
      <c r="B138" s="14" t="s">
        <v>135</v>
      </c>
      <c r="C138" s="14"/>
      <c r="D138" s="14"/>
      <c r="E138" s="14">
        <f t="shared" si="8"/>
        <v>0</v>
      </c>
      <c r="F138" s="14">
        <v>876.74</v>
      </c>
      <c r="G138" s="1">
        <v>1696.68</v>
      </c>
      <c r="H138" s="1"/>
      <c r="I138" s="1"/>
      <c r="J138" s="1"/>
      <c r="K138" s="1">
        <v>2672.28</v>
      </c>
      <c r="L138" s="1"/>
      <c r="M138" s="1">
        <f t="shared" si="9"/>
        <v>2672.28</v>
      </c>
      <c r="N138" s="1"/>
    </row>
    <row r="139" spans="1:14" x14ac:dyDescent="0.25">
      <c r="A139" s="13">
        <v>132</v>
      </c>
      <c r="B139" s="14" t="s">
        <v>136</v>
      </c>
      <c r="C139" s="14"/>
      <c r="D139" s="14"/>
      <c r="E139" s="14">
        <f t="shared" si="8"/>
        <v>0</v>
      </c>
      <c r="F139" s="14">
        <v>1138.57</v>
      </c>
      <c r="G139" s="1">
        <v>2203.38</v>
      </c>
      <c r="H139" s="1"/>
      <c r="I139" s="1"/>
      <c r="J139" s="1"/>
      <c r="K139" s="1">
        <v>3470.33</v>
      </c>
      <c r="L139" s="1"/>
      <c r="M139" s="1">
        <f t="shared" si="9"/>
        <v>3470.33</v>
      </c>
      <c r="N139" s="1"/>
    </row>
    <row r="140" spans="1:14" x14ac:dyDescent="0.25">
      <c r="A140" s="13">
        <v>133</v>
      </c>
      <c r="B140" s="14" t="s">
        <v>137</v>
      </c>
      <c r="C140" s="14"/>
      <c r="D140" s="14"/>
      <c r="E140" s="14">
        <f t="shared" si="8"/>
        <v>0</v>
      </c>
      <c r="F140" s="14">
        <v>678.38</v>
      </c>
      <c r="G140" s="1">
        <v>1312.81</v>
      </c>
      <c r="H140" s="1"/>
      <c r="I140" s="1"/>
      <c r="J140" s="1">
        <v>171.38</v>
      </c>
      <c r="K140" s="1">
        <v>2337.6</v>
      </c>
      <c r="L140" s="1">
        <v>674.04</v>
      </c>
      <c r="M140" s="1">
        <f t="shared" si="9"/>
        <v>3011.64</v>
      </c>
      <c r="N140" s="1"/>
    </row>
    <row r="141" spans="1:14" x14ac:dyDescent="0.25">
      <c r="A141" s="13">
        <v>134</v>
      </c>
      <c r="B141" s="14" t="s">
        <v>138</v>
      </c>
      <c r="C141" s="14"/>
      <c r="D141" s="14"/>
      <c r="E141" s="14">
        <f t="shared" si="8"/>
        <v>0</v>
      </c>
      <c r="F141" s="14">
        <v>837.07</v>
      </c>
      <c r="G141" s="1">
        <v>1619.91</v>
      </c>
      <c r="H141" s="1"/>
      <c r="I141" s="1"/>
      <c r="J141" s="1"/>
      <c r="K141" s="1">
        <v>2551.37</v>
      </c>
      <c r="L141" s="1"/>
      <c r="M141" s="1">
        <f t="shared" si="9"/>
        <v>2551.37</v>
      </c>
      <c r="N141" s="1"/>
    </row>
    <row r="142" spans="1:14" x14ac:dyDescent="0.25">
      <c r="A142" s="13">
        <v>135</v>
      </c>
      <c r="B142" s="14" t="s">
        <v>139</v>
      </c>
      <c r="C142" s="14"/>
      <c r="D142" s="14"/>
      <c r="E142" s="14">
        <f t="shared" si="8"/>
        <v>0</v>
      </c>
      <c r="F142" s="14">
        <v>837.07</v>
      </c>
      <c r="G142" s="1">
        <v>1619.91</v>
      </c>
      <c r="H142" s="1"/>
      <c r="I142" s="1"/>
      <c r="J142" s="1"/>
      <c r="K142" s="1">
        <v>2551.37</v>
      </c>
      <c r="L142" s="1">
        <v>18723.330000000002</v>
      </c>
      <c r="M142" s="1">
        <f t="shared" si="9"/>
        <v>21274.7</v>
      </c>
      <c r="N142" s="1"/>
    </row>
    <row r="143" spans="1:14" x14ac:dyDescent="0.25">
      <c r="A143" s="13">
        <v>136</v>
      </c>
      <c r="B143" s="14" t="s">
        <v>140</v>
      </c>
      <c r="C143" s="14"/>
      <c r="D143" s="14"/>
      <c r="E143" s="14">
        <f t="shared" si="8"/>
        <v>0</v>
      </c>
      <c r="F143" s="14"/>
      <c r="G143" s="1"/>
      <c r="H143" s="1"/>
      <c r="I143" s="1"/>
      <c r="J143" s="1"/>
      <c r="K143" s="1"/>
      <c r="L143" s="1"/>
      <c r="M143" s="1">
        <f t="shared" si="9"/>
        <v>0</v>
      </c>
      <c r="N143" s="1"/>
    </row>
    <row r="144" spans="1:14" x14ac:dyDescent="0.25">
      <c r="A144" s="13">
        <v>137</v>
      </c>
      <c r="B144" s="14" t="s">
        <v>141</v>
      </c>
      <c r="C144" s="14">
        <v>4.9400000000000004</v>
      </c>
      <c r="D144" s="14"/>
      <c r="E144" s="14">
        <f t="shared" si="8"/>
        <v>4.9400000000000004</v>
      </c>
      <c r="F144" s="14">
        <v>212.91</v>
      </c>
      <c r="G144" s="1">
        <v>873.49</v>
      </c>
      <c r="H144" s="1"/>
      <c r="I144" s="1">
        <v>815.88</v>
      </c>
      <c r="J144" s="1"/>
      <c r="K144" s="1">
        <v>2191.62</v>
      </c>
      <c r="L144" s="1"/>
      <c r="M144" s="1">
        <f t="shared" si="9"/>
        <v>2191.62</v>
      </c>
      <c r="N144" s="1"/>
    </row>
    <row r="145" spans="1:14" x14ac:dyDescent="0.25">
      <c r="A145" s="13">
        <v>138</v>
      </c>
      <c r="B145" s="14" t="s">
        <v>142</v>
      </c>
      <c r="C145" s="14"/>
      <c r="D145" s="14">
        <v>2.21</v>
      </c>
      <c r="E145" s="14">
        <f t="shared" si="8"/>
        <v>2.21</v>
      </c>
      <c r="F145" s="14">
        <v>636.37</v>
      </c>
      <c r="G145" s="1">
        <v>1505.98</v>
      </c>
      <c r="H145" s="1"/>
      <c r="I145" s="1">
        <v>815.88</v>
      </c>
      <c r="J145" s="1"/>
      <c r="K145" s="1">
        <v>3187.79</v>
      </c>
      <c r="L145" s="1"/>
      <c r="M145" s="1">
        <f t="shared" si="9"/>
        <v>3187.79</v>
      </c>
      <c r="N145" s="1"/>
    </row>
    <row r="146" spans="1:14" x14ac:dyDescent="0.25">
      <c r="A146" s="13">
        <v>139</v>
      </c>
      <c r="B146" s="14" t="s">
        <v>143</v>
      </c>
      <c r="C146" s="14"/>
      <c r="D146" s="14">
        <v>2.5</v>
      </c>
      <c r="E146" s="14">
        <f t="shared" si="8"/>
        <v>2.5</v>
      </c>
      <c r="F146" s="14">
        <v>107.75</v>
      </c>
      <c r="G146" s="1">
        <v>442.05</v>
      </c>
      <c r="H146" s="1"/>
      <c r="I146" s="1">
        <v>815.88</v>
      </c>
      <c r="J146" s="1"/>
      <c r="K146" s="1">
        <v>1512.11</v>
      </c>
      <c r="L146" s="1"/>
      <c r="M146" s="1">
        <f t="shared" si="9"/>
        <v>1512.11</v>
      </c>
      <c r="N146" s="1"/>
    </row>
    <row r="147" spans="1:14" x14ac:dyDescent="0.25">
      <c r="A147" s="13">
        <v>140</v>
      </c>
      <c r="B147" s="14" t="s">
        <v>144</v>
      </c>
      <c r="C147" s="14"/>
      <c r="D147" s="14"/>
      <c r="E147" s="14">
        <f t="shared" si="8"/>
        <v>0</v>
      </c>
      <c r="F147" s="14"/>
      <c r="G147" s="1"/>
      <c r="H147" s="1"/>
      <c r="I147" s="1">
        <v>380.39</v>
      </c>
      <c r="J147" s="1"/>
      <c r="K147" s="1">
        <v>380.39</v>
      </c>
      <c r="L147" s="1"/>
      <c r="M147" s="1">
        <f t="shared" si="9"/>
        <v>380.39</v>
      </c>
      <c r="N147" s="1"/>
    </row>
    <row r="148" spans="1:14" x14ac:dyDescent="0.25">
      <c r="A148" s="13">
        <v>141</v>
      </c>
      <c r="B148" s="14" t="s">
        <v>145</v>
      </c>
      <c r="C148" s="14"/>
      <c r="D148" s="14">
        <v>2.5</v>
      </c>
      <c r="E148" s="14">
        <f t="shared" si="8"/>
        <v>2.5</v>
      </c>
      <c r="F148" s="14">
        <v>107.75</v>
      </c>
      <c r="G148" s="1">
        <v>442.05</v>
      </c>
      <c r="H148" s="1"/>
      <c r="I148" s="1">
        <v>380.39</v>
      </c>
      <c r="J148" s="1"/>
      <c r="K148" s="1">
        <v>1076.6199999999999</v>
      </c>
      <c r="L148" s="1"/>
      <c r="M148" s="1">
        <f t="shared" si="9"/>
        <v>1076.6199999999999</v>
      </c>
      <c r="N148" s="1"/>
    </row>
    <row r="149" spans="1:14" x14ac:dyDescent="0.25">
      <c r="A149" s="13">
        <v>142</v>
      </c>
      <c r="B149" s="14" t="s">
        <v>146</v>
      </c>
      <c r="C149" s="14">
        <v>3.24</v>
      </c>
      <c r="D149" s="14"/>
      <c r="E149" s="14">
        <f t="shared" si="8"/>
        <v>3.24</v>
      </c>
      <c r="F149" s="14">
        <v>139.63999999999999</v>
      </c>
      <c r="G149" s="1">
        <v>572.89</v>
      </c>
      <c r="H149" s="1"/>
      <c r="I149" s="1">
        <v>380.39</v>
      </c>
      <c r="J149" s="1"/>
      <c r="K149" s="1">
        <v>1282.7</v>
      </c>
      <c r="L149" s="1"/>
      <c r="M149" s="1">
        <f t="shared" si="9"/>
        <v>1282.7</v>
      </c>
      <c r="N149" s="1"/>
    </row>
    <row r="150" spans="1:14" x14ac:dyDescent="0.25">
      <c r="A150" s="13">
        <v>143</v>
      </c>
      <c r="B150" s="14" t="s">
        <v>147</v>
      </c>
      <c r="C150" s="14"/>
      <c r="D150" s="14">
        <v>2.5</v>
      </c>
      <c r="E150" s="14">
        <f t="shared" si="8"/>
        <v>2.5</v>
      </c>
      <c r="F150" s="14">
        <v>107.75</v>
      </c>
      <c r="G150" s="1">
        <v>442.05</v>
      </c>
      <c r="H150" s="1"/>
      <c r="I150" s="1">
        <v>380.39</v>
      </c>
      <c r="J150" s="1"/>
      <c r="K150" s="1">
        <v>1076.6199999999999</v>
      </c>
      <c r="L150" s="1"/>
      <c r="M150" s="1">
        <f t="shared" si="9"/>
        <v>1076.6199999999999</v>
      </c>
      <c r="N150" s="1"/>
    </row>
    <row r="151" spans="1:14" x14ac:dyDescent="0.25">
      <c r="A151" s="13">
        <v>144</v>
      </c>
      <c r="B151" s="14" t="s">
        <v>148</v>
      </c>
      <c r="C151" s="14"/>
      <c r="D151" s="14"/>
      <c r="E151" s="14">
        <f t="shared" si="8"/>
        <v>0</v>
      </c>
      <c r="F151" s="14"/>
      <c r="G151" s="1"/>
      <c r="H151" s="1"/>
      <c r="I151" s="1">
        <v>380.39</v>
      </c>
      <c r="J151" s="1"/>
      <c r="K151" s="1">
        <v>380.39</v>
      </c>
      <c r="L151" s="1"/>
      <c r="M151" s="1">
        <f t="shared" si="9"/>
        <v>380.39</v>
      </c>
      <c r="N151" s="1"/>
    </row>
    <row r="152" spans="1:14" x14ac:dyDescent="0.25">
      <c r="A152" s="13">
        <v>145</v>
      </c>
      <c r="B152" s="14" t="s">
        <v>149</v>
      </c>
      <c r="C152" s="14">
        <v>4.24</v>
      </c>
      <c r="D152" s="14">
        <v>2.7</v>
      </c>
      <c r="E152" s="14">
        <f t="shared" si="8"/>
        <v>6.94</v>
      </c>
      <c r="F152" s="14">
        <v>1582.08</v>
      </c>
      <c r="G152" s="1">
        <v>3709.95</v>
      </c>
      <c r="H152" s="1"/>
      <c r="I152" s="1">
        <v>2557.84</v>
      </c>
      <c r="J152" s="1"/>
      <c r="K152" s="1">
        <v>8401.02</v>
      </c>
      <c r="L152" s="1">
        <f>471.82+61.39</f>
        <v>533.21</v>
      </c>
      <c r="M152" s="1">
        <f t="shared" si="9"/>
        <v>8934.23</v>
      </c>
      <c r="N152" s="1"/>
    </row>
    <row r="153" spans="1:14" x14ac:dyDescent="0.25">
      <c r="A153" s="13">
        <v>146</v>
      </c>
      <c r="B153" s="14" t="s">
        <v>150</v>
      </c>
      <c r="C153" s="14"/>
      <c r="D153" s="14"/>
      <c r="E153" s="14">
        <f t="shared" si="8"/>
        <v>0</v>
      </c>
      <c r="F153" s="14"/>
      <c r="G153" s="1"/>
      <c r="H153" s="1"/>
      <c r="I153" s="1">
        <v>380.39</v>
      </c>
      <c r="J153" s="1"/>
      <c r="K153" s="1">
        <v>380.39</v>
      </c>
      <c r="L153" s="1"/>
      <c r="M153" s="1">
        <f t="shared" si="9"/>
        <v>380.39</v>
      </c>
      <c r="N153" s="1"/>
    </row>
    <row r="154" spans="1:14" x14ac:dyDescent="0.25">
      <c r="A154" s="13">
        <v>147</v>
      </c>
      <c r="B154" s="14" t="s">
        <v>151</v>
      </c>
      <c r="C154" s="14">
        <v>0.4</v>
      </c>
      <c r="D154" s="14">
        <v>0.3</v>
      </c>
      <c r="E154" s="14">
        <f t="shared" si="8"/>
        <v>0.7</v>
      </c>
      <c r="F154" s="14">
        <v>478.48</v>
      </c>
      <c r="G154" s="1">
        <v>802.28</v>
      </c>
      <c r="H154" s="1"/>
      <c r="I154" s="1">
        <v>380.39</v>
      </c>
      <c r="J154" s="1"/>
      <c r="K154" s="1">
        <v>1643.99</v>
      </c>
      <c r="L154" s="1"/>
      <c r="M154" s="1">
        <f t="shared" si="9"/>
        <v>1643.99</v>
      </c>
      <c r="N154" s="1"/>
    </row>
    <row r="155" spans="1:14" x14ac:dyDescent="0.25">
      <c r="A155" s="13">
        <v>148</v>
      </c>
      <c r="B155" s="14" t="s">
        <v>152</v>
      </c>
      <c r="C155" s="14">
        <v>0.6</v>
      </c>
      <c r="D155" s="14"/>
      <c r="E155" s="14">
        <f t="shared" si="8"/>
        <v>0.6</v>
      </c>
      <c r="F155" s="14">
        <v>25.86</v>
      </c>
      <c r="G155" s="1">
        <v>106.09</v>
      </c>
      <c r="H155" s="1"/>
      <c r="I155" s="1">
        <v>815.88</v>
      </c>
      <c r="J155" s="1"/>
      <c r="K155" s="1">
        <v>982.97</v>
      </c>
      <c r="L155" s="1"/>
      <c r="M155" s="1">
        <f t="shared" si="9"/>
        <v>982.97</v>
      </c>
      <c r="N155" s="1"/>
    </row>
    <row r="156" spans="1:14" x14ac:dyDescent="0.25">
      <c r="A156" s="13">
        <v>149</v>
      </c>
      <c r="B156" s="14" t="s">
        <v>153</v>
      </c>
      <c r="C156" s="14">
        <v>27.19</v>
      </c>
      <c r="D156" s="14">
        <v>0.3</v>
      </c>
      <c r="E156" s="14">
        <f t="shared" si="8"/>
        <v>27.490000000000002</v>
      </c>
      <c r="F156" s="14">
        <v>2489.61</v>
      </c>
      <c r="G156" s="1">
        <v>7711.15</v>
      </c>
      <c r="H156" s="1"/>
      <c r="I156" s="1">
        <v>4735.29</v>
      </c>
      <c r="J156" s="1"/>
      <c r="K156" s="1">
        <v>16880.34</v>
      </c>
      <c r="L156" s="1">
        <f>92.09+1879.11+658.72</f>
        <v>2629.92</v>
      </c>
      <c r="M156" s="1">
        <f t="shared" si="9"/>
        <v>19510.260000000002</v>
      </c>
      <c r="N156" s="1"/>
    </row>
    <row r="157" spans="1:14" x14ac:dyDescent="0.25">
      <c r="A157" s="13">
        <v>150</v>
      </c>
      <c r="B157" s="14" t="s">
        <v>154</v>
      </c>
      <c r="C157" s="14">
        <v>4.04</v>
      </c>
      <c r="D157" s="14">
        <v>0.3</v>
      </c>
      <c r="E157" s="14">
        <f t="shared" si="8"/>
        <v>4.34</v>
      </c>
      <c r="F157" s="14">
        <v>187.05</v>
      </c>
      <c r="G157" s="1">
        <v>767.4</v>
      </c>
      <c r="H157" s="1"/>
      <c r="I157" s="1">
        <v>2993.33</v>
      </c>
      <c r="J157" s="1"/>
      <c r="K157" s="1">
        <v>4201.9799999999996</v>
      </c>
      <c r="L157" s="1">
        <f>754.28+756.74+1295.96</f>
        <v>2806.98</v>
      </c>
      <c r="M157" s="1">
        <f t="shared" si="9"/>
        <v>7008.9599999999991</v>
      </c>
      <c r="N157" s="1"/>
    </row>
    <row r="158" spans="1:14" x14ac:dyDescent="0.25">
      <c r="A158" s="13">
        <v>151</v>
      </c>
      <c r="B158" s="14" t="s">
        <v>155</v>
      </c>
      <c r="C158" s="14">
        <v>19</v>
      </c>
      <c r="D158" s="14">
        <v>0.3</v>
      </c>
      <c r="E158" s="14">
        <f t="shared" si="8"/>
        <v>19.3</v>
      </c>
      <c r="F158" s="14">
        <v>1482.04</v>
      </c>
      <c r="G158" s="1">
        <v>4390.45</v>
      </c>
      <c r="H158" s="1"/>
      <c r="I158" s="1">
        <v>3428.82</v>
      </c>
      <c r="J158" s="1"/>
      <c r="K158" s="1">
        <v>10343.77</v>
      </c>
      <c r="L158" s="1">
        <f>1348.08+30.7</f>
        <v>1378.78</v>
      </c>
      <c r="M158" s="1">
        <f t="shared" si="9"/>
        <v>11722.550000000001</v>
      </c>
      <c r="N158" s="1"/>
    </row>
    <row r="159" spans="1:14" x14ac:dyDescent="0.25">
      <c r="A159" s="13">
        <v>152</v>
      </c>
      <c r="B159" s="14" t="s">
        <v>156</v>
      </c>
      <c r="C159" s="14"/>
      <c r="D159" s="14"/>
      <c r="E159" s="14">
        <f t="shared" si="8"/>
        <v>0</v>
      </c>
      <c r="F159" s="14"/>
      <c r="G159" s="1"/>
      <c r="H159" s="1"/>
      <c r="I159" s="1">
        <v>380.39</v>
      </c>
      <c r="J159" s="1"/>
      <c r="K159" s="1">
        <v>380.39</v>
      </c>
      <c r="L159" s="1"/>
      <c r="M159" s="1">
        <f t="shared" si="9"/>
        <v>380.39</v>
      </c>
      <c r="N159" s="1"/>
    </row>
    <row r="160" spans="1:14" x14ac:dyDescent="0.25">
      <c r="A160" s="13">
        <v>153</v>
      </c>
      <c r="B160" s="14" t="s">
        <v>157</v>
      </c>
      <c r="C160" s="14"/>
      <c r="D160" s="14"/>
      <c r="E160" s="14">
        <f t="shared" si="8"/>
        <v>0</v>
      </c>
      <c r="F160" s="14"/>
      <c r="G160" s="1"/>
      <c r="H160" s="1"/>
      <c r="I160" s="1">
        <v>380.39</v>
      </c>
      <c r="J160" s="1"/>
      <c r="K160" s="1">
        <v>380.39</v>
      </c>
      <c r="L160" s="1"/>
      <c r="M160" s="1">
        <f t="shared" si="9"/>
        <v>380.39</v>
      </c>
      <c r="N160" s="1"/>
    </row>
    <row r="161" spans="1:14" x14ac:dyDescent="0.25">
      <c r="A161" s="13">
        <v>154</v>
      </c>
      <c r="B161" s="14" t="s">
        <v>158</v>
      </c>
      <c r="C161" s="14"/>
      <c r="D161" s="14"/>
      <c r="E161" s="14">
        <f t="shared" si="8"/>
        <v>0</v>
      </c>
      <c r="F161" s="14"/>
      <c r="G161" s="1"/>
      <c r="H161" s="1"/>
      <c r="I161" s="1">
        <v>380.39</v>
      </c>
      <c r="J161" s="1"/>
      <c r="K161" s="1">
        <v>380.39</v>
      </c>
      <c r="L161" s="1"/>
      <c r="M161" s="1">
        <f t="shared" si="9"/>
        <v>380.39</v>
      </c>
      <c r="N161" s="1"/>
    </row>
    <row r="162" spans="1:14" x14ac:dyDescent="0.25">
      <c r="A162" s="13">
        <v>155</v>
      </c>
      <c r="B162" s="14" t="s">
        <v>159</v>
      </c>
      <c r="C162" s="14"/>
      <c r="D162" s="14"/>
      <c r="E162" s="14">
        <f t="shared" si="8"/>
        <v>0</v>
      </c>
      <c r="F162" s="14"/>
      <c r="G162" s="1"/>
      <c r="H162" s="1"/>
      <c r="I162" s="1"/>
      <c r="J162" s="1"/>
      <c r="K162" s="1"/>
      <c r="L162" s="1"/>
      <c r="M162" s="1">
        <f t="shared" si="9"/>
        <v>0</v>
      </c>
      <c r="N162" s="1"/>
    </row>
    <row r="163" spans="1:14" x14ac:dyDescent="0.25">
      <c r="A163" s="13">
        <v>156</v>
      </c>
      <c r="B163" s="14" t="s">
        <v>160</v>
      </c>
      <c r="C163" s="14">
        <v>1.84</v>
      </c>
      <c r="D163" s="14">
        <v>1.7</v>
      </c>
      <c r="E163" s="14">
        <v>3.84</v>
      </c>
      <c r="F163" s="14">
        <v>1269.56</v>
      </c>
      <c r="G163" s="1">
        <v>2857.4</v>
      </c>
      <c r="H163" s="1">
        <v>20.12</v>
      </c>
      <c r="I163" s="1">
        <v>1251.3699999999999</v>
      </c>
      <c r="J163" s="1"/>
      <c r="K163" s="1">
        <v>5783.46</v>
      </c>
      <c r="L163" s="1">
        <v>61.39</v>
      </c>
      <c r="M163" s="1">
        <f t="shared" si="9"/>
        <v>5844.85</v>
      </c>
      <c r="N163" s="1"/>
    </row>
    <row r="164" spans="1:14" x14ac:dyDescent="0.25">
      <c r="A164" s="13">
        <v>157</v>
      </c>
      <c r="B164" s="14" t="s">
        <v>161</v>
      </c>
      <c r="C164" s="14">
        <v>112.48</v>
      </c>
      <c r="D164" s="14">
        <v>0.3</v>
      </c>
      <c r="E164" s="14">
        <v>113.08</v>
      </c>
      <c r="F164" s="14">
        <v>10536.84</v>
      </c>
      <c r="G164" s="1">
        <v>26532.77</v>
      </c>
      <c r="H164" s="1"/>
      <c r="I164" s="1">
        <v>9090.19</v>
      </c>
      <c r="J164" s="1"/>
      <c r="K164" s="1">
        <v>50879.28</v>
      </c>
      <c r="L164" s="1">
        <f>919.33+1850.71+405.96+377.13+808.85</f>
        <v>4361.9800000000005</v>
      </c>
      <c r="M164" s="1">
        <f t="shared" si="9"/>
        <v>55241.26</v>
      </c>
      <c r="N164" s="1"/>
    </row>
    <row r="165" spans="1:14" x14ac:dyDescent="0.25">
      <c r="A165" s="13">
        <v>158</v>
      </c>
      <c r="B165" s="14" t="s">
        <v>162</v>
      </c>
      <c r="C165" s="14"/>
      <c r="D165" s="14"/>
      <c r="E165" s="14"/>
      <c r="F165" s="14"/>
      <c r="G165" s="1"/>
      <c r="H165" s="1"/>
      <c r="I165" s="1"/>
      <c r="J165" s="1"/>
      <c r="K165" s="1"/>
      <c r="L165" s="1"/>
      <c r="M165" s="1">
        <f t="shared" si="9"/>
        <v>0</v>
      </c>
      <c r="N165" s="1"/>
    </row>
    <row r="166" spans="1:14" x14ac:dyDescent="0.25">
      <c r="A166" s="13">
        <v>159</v>
      </c>
      <c r="B166" s="14" t="s">
        <v>163</v>
      </c>
      <c r="C166" s="14">
        <v>0.4</v>
      </c>
      <c r="D166" s="14"/>
      <c r="E166" s="14">
        <f t="shared" si="8"/>
        <v>0.4</v>
      </c>
      <c r="F166" s="14">
        <v>17.239999999999998</v>
      </c>
      <c r="G166" s="1">
        <v>70.73</v>
      </c>
      <c r="H166" s="1"/>
      <c r="I166" s="1"/>
      <c r="J166" s="1"/>
      <c r="K166" s="1">
        <v>111.4</v>
      </c>
      <c r="L166" s="1"/>
      <c r="M166" s="1">
        <f t="shared" si="9"/>
        <v>111.4</v>
      </c>
      <c r="N166" s="1"/>
    </row>
    <row r="167" spans="1:14" x14ac:dyDescent="0.25">
      <c r="A167" s="13">
        <v>160</v>
      </c>
      <c r="B167" s="14" t="s">
        <v>164</v>
      </c>
      <c r="C167" s="14"/>
      <c r="D167" s="14"/>
      <c r="E167" s="14">
        <f t="shared" si="8"/>
        <v>0</v>
      </c>
      <c r="F167" s="14"/>
      <c r="G167" s="1"/>
      <c r="H167" s="1"/>
      <c r="I167" s="1"/>
      <c r="J167" s="1"/>
      <c r="K167" s="1"/>
      <c r="L167" s="1"/>
      <c r="M167" s="1">
        <f t="shared" si="9"/>
        <v>0</v>
      </c>
      <c r="N167" s="1"/>
    </row>
    <row r="168" spans="1:14" x14ac:dyDescent="0.25">
      <c r="A168" s="13">
        <v>161</v>
      </c>
      <c r="B168" s="14" t="s">
        <v>198</v>
      </c>
      <c r="C168" s="14"/>
      <c r="D168" s="14"/>
      <c r="E168" s="14">
        <f t="shared" si="8"/>
        <v>0</v>
      </c>
      <c r="F168" s="14"/>
      <c r="G168" s="1"/>
      <c r="H168" s="1"/>
      <c r="I168" s="1"/>
      <c r="J168" s="1"/>
      <c r="K168" s="1"/>
      <c r="L168" s="1"/>
      <c r="M168" s="1">
        <f t="shared" si="9"/>
        <v>0</v>
      </c>
      <c r="N168" s="1"/>
    </row>
    <row r="169" spans="1:14" x14ac:dyDescent="0.25">
      <c r="A169" s="13">
        <v>162</v>
      </c>
      <c r="B169" s="14" t="s">
        <v>165</v>
      </c>
      <c r="C169" s="14"/>
      <c r="D169" s="14"/>
      <c r="E169" s="14">
        <f t="shared" si="8"/>
        <v>0</v>
      </c>
      <c r="F169" s="14"/>
      <c r="G169" s="1"/>
      <c r="H169" s="1"/>
      <c r="I169" s="1"/>
      <c r="J169" s="1"/>
      <c r="K169" s="1"/>
      <c r="L169" s="1"/>
      <c r="M169" s="1">
        <f t="shared" si="9"/>
        <v>0</v>
      </c>
      <c r="N169" s="1"/>
    </row>
    <row r="170" spans="1:14" x14ac:dyDescent="0.25">
      <c r="A170" s="13">
        <v>163</v>
      </c>
      <c r="B170" s="14" t="s">
        <v>166</v>
      </c>
      <c r="C170" s="14"/>
      <c r="D170" s="14"/>
      <c r="E170" s="14">
        <f t="shared" si="8"/>
        <v>0</v>
      </c>
      <c r="F170" s="14"/>
      <c r="G170" s="1"/>
      <c r="H170" s="1"/>
      <c r="I170" s="1"/>
      <c r="J170" s="1"/>
      <c r="K170" s="1"/>
      <c r="L170" s="1"/>
      <c r="M170" s="1">
        <f t="shared" si="9"/>
        <v>0</v>
      </c>
      <c r="N170" s="1"/>
    </row>
    <row r="171" spans="1:14" x14ac:dyDescent="0.25">
      <c r="A171" s="13">
        <v>164</v>
      </c>
      <c r="B171" s="14" t="s">
        <v>167</v>
      </c>
      <c r="C171" s="14">
        <v>3.4</v>
      </c>
      <c r="D171" s="14">
        <v>0.4</v>
      </c>
      <c r="E171" s="14">
        <f t="shared" ref="E171" si="10">SUM(C171:D171)</f>
        <v>3.8</v>
      </c>
      <c r="F171" s="14">
        <v>163.78</v>
      </c>
      <c r="G171" s="1">
        <v>671.91</v>
      </c>
      <c r="H171" s="1"/>
      <c r="I171" s="1">
        <v>4299.8</v>
      </c>
      <c r="J171" s="1"/>
      <c r="K171" s="1">
        <v>5358.07</v>
      </c>
      <c r="L171" s="1">
        <v>1676.86</v>
      </c>
      <c r="M171" s="1">
        <f t="shared" si="9"/>
        <v>7034.9299999999994</v>
      </c>
      <c r="N171" s="1"/>
    </row>
    <row r="172" spans="1:14" x14ac:dyDescent="0.25">
      <c r="A172" s="13">
        <v>165</v>
      </c>
      <c r="B172" s="14" t="s">
        <v>168</v>
      </c>
      <c r="C172" s="14"/>
      <c r="D172" s="14"/>
      <c r="E172" s="14">
        <f t="shared" si="8"/>
        <v>0</v>
      </c>
      <c r="F172" s="14"/>
      <c r="G172" s="1"/>
      <c r="H172" s="1"/>
      <c r="I172" s="1"/>
      <c r="J172" s="1"/>
      <c r="K172" s="1"/>
      <c r="L172" s="1"/>
      <c r="M172" s="1">
        <f t="shared" si="9"/>
        <v>0</v>
      </c>
      <c r="N172" s="1"/>
    </row>
    <row r="173" spans="1:14" x14ac:dyDescent="0.25">
      <c r="A173" s="14"/>
      <c r="B173" s="14"/>
      <c r="C173" s="14"/>
      <c r="D173" s="14"/>
      <c r="E173" s="14"/>
      <c r="F173" s="14"/>
      <c r="G173" s="1"/>
      <c r="H173" s="1"/>
      <c r="I173" s="1"/>
      <c r="J173" s="1"/>
      <c r="K173" s="1"/>
      <c r="L173" s="1"/>
      <c r="M173" s="1"/>
      <c r="N173" s="1"/>
    </row>
    <row r="174" spans="1:14" x14ac:dyDescent="0.25">
      <c r="A174" s="14"/>
      <c r="B174" s="14" t="s">
        <v>169</v>
      </c>
      <c r="C174" s="14">
        <f>SUM(C8:C173)</f>
        <v>269.93999999999994</v>
      </c>
      <c r="D174" s="14">
        <f t="shared" ref="D174:N174" si="11">SUM(D8:D173)</f>
        <v>30.130000000000003</v>
      </c>
      <c r="E174" s="14">
        <f t="shared" si="11"/>
        <v>307.02999999999997</v>
      </c>
      <c r="F174" s="14">
        <f t="shared" si="11"/>
        <v>64698.140000000007</v>
      </c>
      <c r="G174" s="11">
        <f t="shared" si="11"/>
        <v>146072.4</v>
      </c>
      <c r="H174" s="14">
        <f t="shared" si="11"/>
        <v>20.12</v>
      </c>
      <c r="I174" s="14">
        <f t="shared" si="11"/>
        <v>57672.98000000001</v>
      </c>
      <c r="J174" s="14">
        <f t="shared" si="11"/>
        <v>4537.4199999999992</v>
      </c>
      <c r="K174" s="11">
        <f t="shared" si="11"/>
        <v>294915.16000000009</v>
      </c>
      <c r="L174" s="1">
        <f t="shared" si="11"/>
        <v>64395.64</v>
      </c>
      <c r="M174" s="1">
        <f t="shared" si="11"/>
        <v>359310.8000000001</v>
      </c>
      <c r="N174" s="1">
        <f t="shared" si="11"/>
        <v>398.08</v>
      </c>
    </row>
    <row r="175" spans="1:14" x14ac:dyDescent="0.25">
      <c r="C175" s="17"/>
      <c r="D175" s="17"/>
      <c r="E175" s="17"/>
      <c r="F175" s="17"/>
      <c r="K175" s="23"/>
    </row>
    <row r="176" spans="1:14" x14ac:dyDescent="0.25">
      <c r="M176" s="22"/>
    </row>
    <row r="178" spans="2:8" x14ac:dyDescent="0.25">
      <c r="B178" t="s">
        <v>199</v>
      </c>
      <c r="H178" t="s">
        <v>200</v>
      </c>
    </row>
    <row r="179" spans="2:8" x14ac:dyDescent="0.25">
      <c r="B179" t="s">
        <v>201</v>
      </c>
      <c r="H179" t="s">
        <v>202</v>
      </c>
    </row>
  </sheetData>
  <mergeCells count="2">
    <mergeCell ref="C3:E3"/>
    <mergeCell ref="A1:N1"/>
  </mergeCells>
  <printOptions horizontalCentered="1"/>
  <pageMargins left="0" right="0" top="0.39370078740157483" bottom="0" header="0" footer="0"/>
  <pageSetup paperSize="9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0"/>
  <sheetViews>
    <sheetView topLeftCell="C156" workbookViewId="0">
      <selection activeCell="M163" sqref="M163"/>
    </sheetView>
  </sheetViews>
  <sheetFormatPr defaultRowHeight="15" x14ac:dyDescent="0.25"/>
  <cols>
    <col min="1" max="1" width="4.140625" customWidth="1"/>
    <col min="2" max="2" width="36.7109375" customWidth="1"/>
    <col min="3" max="3" width="7.42578125" customWidth="1"/>
    <col min="4" max="4" width="6.42578125" customWidth="1"/>
    <col min="5" max="5" width="7.42578125" customWidth="1"/>
    <col min="7" max="7" width="9.28515625" customWidth="1"/>
    <col min="9" max="9" width="9.5703125" bestFit="1" customWidth="1"/>
    <col min="11" max="11" width="10" customWidth="1"/>
    <col min="12" max="12" width="4.42578125" customWidth="1"/>
    <col min="13" max="13" width="10.140625" customWidth="1"/>
    <col min="14" max="14" width="7.85546875" customWidth="1"/>
  </cols>
  <sheetData>
    <row r="1" spans="1:14" x14ac:dyDescent="0.25">
      <c r="A1" s="43" t="s">
        <v>230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3" spans="1:14" x14ac:dyDescent="0.25">
      <c r="A3" s="8" t="s">
        <v>0</v>
      </c>
      <c r="B3" s="3" t="s">
        <v>1</v>
      </c>
      <c r="C3" s="40" t="s">
        <v>170</v>
      </c>
      <c r="D3" s="41"/>
      <c r="E3" s="42"/>
      <c r="F3" s="5" t="s">
        <v>171</v>
      </c>
      <c r="G3" s="5" t="s">
        <v>172</v>
      </c>
      <c r="H3" s="5" t="s">
        <v>203</v>
      </c>
      <c r="I3" s="5" t="s">
        <v>203</v>
      </c>
      <c r="J3" s="5" t="s">
        <v>174</v>
      </c>
      <c r="K3" s="5" t="s">
        <v>175</v>
      </c>
      <c r="L3" s="5"/>
      <c r="M3" s="5" t="s">
        <v>175</v>
      </c>
      <c r="N3" s="5" t="s">
        <v>176</v>
      </c>
    </row>
    <row r="4" spans="1:14" x14ac:dyDescent="0.25">
      <c r="A4" s="9" t="s">
        <v>2</v>
      </c>
      <c r="B4" s="4"/>
      <c r="C4" s="5" t="s">
        <v>177</v>
      </c>
      <c r="D4" s="5" t="s">
        <v>178</v>
      </c>
      <c r="E4" s="5" t="s">
        <v>179</v>
      </c>
      <c r="F4" s="6" t="s">
        <v>180</v>
      </c>
      <c r="G4" s="6" t="s">
        <v>181</v>
      </c>
      <c r="H4" s="6" t="s">
        <v>182</v>
      </c>
      <c r="I4" s="6" t="s">
        <v>183</v>
      </c>
      <c r="J4" s="6" t="s">
        <v>184</v>
      </c>
      <c r="K4" s="6" t="s">
        <v>185</v>
      </c>
      <c r="L4" s="6" t="s">
        <v>186</v>
      </c>
      <c r="M4" s="6" t="s">
        <v>185</v>
      </c>
      <c r="N4" s="6" t="s">
        <v>180</v>
      </c>
    </row>
    <row r="5" spans="1:14" x14ac:dyDescent="0.25">
      <c r="A5" s="9"/>
      <c r="B5" s="4"/>
      <c r="C5" s="6" t="s">
        <v>187</v>
      </c>
      <c r="D5" s="6" t="s">
        <v>188</v>
      </c>
      <c r="E5" s="6"/>
      <c r="F5" s="6" t="s">
        <v>189</v>
      </c>
      <c r="G5" s="6" t="s">
        <v>190</v>
      </c>
      <c r="H5" s="6" t="s">
        <v>191</v>
      </c>
      <c r="I5" s="6" t="s">
        <v>204</v>
      </c>
      <c r="J5" s="6" t="s">
        <v>193</v>
      </c>
      <c r="K5" s="6" t="s">
        <v>194</v>
      </c>
      <c r="L5" s="6"/>
      <c r="M5" s="6" t="s">
        <v>194</v>
      </c>
      <c r="N5" s="6" t="s">
        <v>195</v>
      </c>
    </row>
    <row r="6" spans="1:14" x14ac:dyDescent="0.25">
      <c r="A6" s="10"/>
      <c r="B6" s="2"/>
      <c r="C6" s="7"/>
      <c r="D6" s="7"/>
      <c r="E6" s="7"/>
      <c r="F6" s="7" t="s">
        <v>190</v>
      </c>
      <c r="G6" s="7"/>
      <c r="H6" s="7"/>
      <c r="I6" s="7" t="s">
        <v>190</v>
      </c>
      <c r="J6" s="7" t="s">
        <v>190</v>
      </c>
      <c r="K6" s="7" t="s">
        <v>190</v>
      </c>
      <c r="L6" s="7"/>
      <c r="M6" s="7" t="s">
        <v>190</v>
      </c>
      <c r="N6" s="7" t="s">
        <v>190</v>
      </c>
    </row>
    <row r="7" spans="1:14" x14ac:dyDescent="0.25">
      <c r="A7" s="2"/>
      <c r="B7" s="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A8" s="13">
        <v>1</v>
      </c>
      <c r="B8" s="14" t="s">
        <v>3</v>
      </c>
      <c r="C8" s="14">
        <v>1.84</v>
      </c>
      <c r="D8" s="14"/>
      <c r="E8" s="14">
        <f>SUM(C8:D8)</f>
        <v>1.84</v>
      </c>
      <c r="F8" s="14">
        <v>598.63</v>
      </c>
      <c r="G8" s="14">
        <v>1237.4100000000001</v>
      </c>
      <c r="H8" s="14"/>
      <c r="I8" s="14">
        <v>435.49</v>
      </c>
      <c r="J8" s="17"/>
      <c r="K8" s="14">
        <v>2795.96</v>
      </c>
      <c r="L8" s="14"/>
      <c r="M8" s="14">
        <f t="shared" ref="M8:M71" si="0">K8+L8</f>
        <v>2795.96</v>
      </c>
      <c r="N8" s="1"/>
    </row>
    <row r="9" spans="1:14" x14ac:dyDescent="0.25">
      <c r="A9" s="13">
        <v>2</v>
      </c>
      <c r="B9" s="14" t="s">
        <v>4</v>
      </c>
      <c r="C9" s="14">
        <v>1.82</v>
      </c>
      <c r="D9" s="14"/>
      <c r="E9" s="14">
        <f t="shared" ref="E9:E70" si="1">SUM(C9:D9)</f>
        <v>1.82</v>
      </c>
      <c r="F9" s="14">
        <v>634.41999999999996</v>
      </c>
      <c r="G9" s="14">
        <v>1305.81</v>
      </c>
      <c r="H9" s="14"/>
      <c r="I9" s="14"/>
      <c r="J9" s="14"/>
      <c r="K9" s="14">
        <v>2467.98</v>
      </c>
      <c r="L9" s="14"/>
      <c r="M9" s="14">
        <f t="shared" si="0"/>
        <v>2467.98</v>
      </c>
      <c r="N9" s="1"/>
    </row>
    <row r="10" spans="1:14" x14ac:dyDescent="0.25">
      <c r="A10" s="13">
        <v>3</v>
      </c>
      <c r="B10" s="14" t="s">
        <v>5</v>
      </c>
      <c r="C10" s="14"/>
      <c r="D10" s="14"/>
      <c r="E10" s="14">
        <f t="shared" si="1"/>
        <v>0</v>
      </c>
      <c r="F10" s="14">
        <v>426.99</v>
      </c>
      <c r="G10" s="14">
        <v>826.32</v>
      </c>
      <c r="H10" s="14"/>
      <c r="I10" s="14"/>
      <c r="J10" s="17"/>
      <c r="K10" s="14">
        <v>1561.74</v>
      </c>
      <c r="L10" s="14"/>
      <c r="M10" s="14">
        <f t="shared" si="0"/>
        <v>1561.74</v>
      </c>
      <c r="N10" s="1"/>
    </row>
    <row r="11" spans="1:14" x14ac:dyDescent="0.25">
      <c r="A11" s="13">
        <v>4</v>
      </c>
      <c r="B11" s="14" t="s">
        <v>6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>
        <f t="shared" si="0"/>
        <v>0</v>
      </c>
      <c r="N11" s="1"/>
    </row>
    <row r="12" spans="1:14" x14ac:dyDescent="0.25">
      <c r="A12" s="13">
        <v>5</v>
      </c>
      <c r="B12" s="14" t="s">
        <v>7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>
        <f t="shared" si="0"/>
        <v>0</v>
      </c>
      <c r="N12" s="1"/>
    </row>
    <row r="13" spans="1:14" x14ac:dyDescent="0.25">
      <c r="A13" s="13">
        <v>6</v>
      </c>
      <c r="B13" s="14" t="s">
        <v>8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>
        <f t="shared" si="0"/>
        <v>0</v>
      </c>
      <c r="N13" s="1"/>
    </row>
    <row r="14" spans="1:14" x14ac:dyDescent="0.25">
      <c r="A14" s="13">
        <v>7</v>
      </c>
      <c r="B14" s="14" t="s">
        <v>9</v>
      </c>
      <c r="C14" s="14">
        <v>11.94</v>
      </c>
      <c r="D14" s="14">
        <v>0.4</v>
      </c>
      <c r="E14" s="14">
        <f t="shared" si="1"/>
        <v>12.34</v>
      </c>
      <c r="F14" s="14">
        <v>1840.36</v>
      </c>
      <c r="G14" s="14">
        <v>4558.3500000000004</v>
      </c>
      <c r="H14" s="14">
        <v>800</v>
      </c>
      <c r="I14" s="14">
        <v>1306.47</v>
      </c>
      <c r="J14" s="14"/>
      <c r="K14" s="14">
        <v>11499.07</v>
      </c>
      <c r="L14" s="14"/>
      <c r="M14" s="14">
        <f t="shared" si="0"/>
        <v>11499.07</v>
      </c>
      <c r="N14" s="1"/>
    </row>
    <row r="15" spans="1:14" x14ac:dyDescent="0.25">
      <c r="A15" s="13">
        <v>8</v>
      </c>
      <c r="B15" s="14" t="s">
        <v>10</v>
      </c>
      <c r="C15" s="14">
        <v>1.94</v>
      </c>
      <c r="D15" s="14">
        <v>0.4</v>
      </c>
      <c r="E15" s="14">
        <f t="shared" si="1"/>
        <v>2.34</v>
      </c>
      <c r="F15" s="14">
        <v>2114.38</v>
      </c>
      <c r="G15" s="14">
        <v>4280.83</v>
      </c>
      <c r="H15" s="14"/>
      <c r="I15" s="14">
        <v>435.49</v>
      </c>
      <c r="J15" s="14"/>
      <c r="K15" s="14">
        <v>8548.02</v>
      </c>
      <c r="L15" s="14"/>
      <c r="M15" s="14">
        <f t="shared" si="0"/>
        <v>8548.02</v>
      </c>
      <c r="N15" s="1"/>
    </row>
    <row r="16" spans="1:14" x14ac:dyDescent="0.25">
      <c r="A16" s="13">
        <v>9</v>
      </c>
      <c r="B16" s="14" t="s">
        <v>11</v>
      </c>
      <c r="C16" s="14">
        <v>4.93</v>
      </c>
      <c r="D16" s="14">
        <v>0.4</v>
      </c>
      <c r="E16" s="14">
        <f t="shared" si="1"/>
        <v>5.33</v>
      </c>
      <c r="F16" s="14">
        <v>1314.55</v>
      </c>
      <c r="G16" s="14">
        <v>2974.51</v>
      </c>
      <c r="H16" s="14"/>
      <c r="I16" s="14">
        <v>870.98</v>
      </c>
      <c r="J16" s="12"/>
      <c r="K16" s="12">
        <v>6536.36</v>
      </c>
      <c r="L16" s="14"/>
      <c r="M16" s="14">
        <f t="shared" si="0"/>
        <v>6536.36</v>
      </c>
      <c r="N16" s="1"/>
    </row>
    <row r="17" spans="1:14" x14ac:dyDescent="0.25">
      <c r="A17" s="13">
        <v>10</v>
      </c>
      <c r="B17" s="14" t="s">
        <v>12</v>
      </c>
      <c r="C17" s="14">
        <v>159.61000000000001</v>
      </c>
      <c r="D17" s="14">
        <v>0.4</v>
      </c>
      <c r="E17" s="25">
        <f t="shared" si="1"/>
        <v>160.01000000000002</v>
      </c>
      <c r="F17" s="14">
        <v>8458.3700000000008</v>
      </c>
      <c r="G17" s="14">
        <v>29294.63</v>
      </c>
      <c r="H17" s="14">
        <v>5830.08</v>
      </c>
      <c r="I17" s="12">
        <v>11322.74</v>
      </c>
      <c r="J17" s="14"/>
      <c r="K17" s="14">
        <v>78274.58</v>
      </c>
      <c r="L17" s="14"/>
      <c r="M17" s="14">
        <f t="shared" si="0"/>
        <v>78274.58</v>
      </c>
      <c r="N17" s="1"/>
    </row>
    <row r="18" spans="1:14" x14ac:dyDescent="0.25">
      <c r="A18" s="13">
        <v>11</v>
      </c>
      <c r="B18" s="14" t="s">
        <v>13</v>
      </c>
      <c r="C18" s="14"/>
      <c r="D18" s="14"/>
      <c r="E18" s="14">
        <f t="shared" si="1"/>
        <v>0</v>
      </c>
      <c r="F18" s="14"/>
      <c r="G18" s="14"/>
      <c r="H18" s="14"/>
      <c r="I18" s="14"/>
      <c r="J18" s="14"/>
      <c r="K18" s="14"/>
      <c r="L18" s="14"/>
      <c r="M18" s="14">
        <f t="shared" si="0"/>
        <v>0</v>
      </c>
      <c r="N18" s="1"/>
    </row>
    <row r="19" spans="1:14" x14ac:dyDescent="0.25">
      <c r="A19" s="13">
        <v>12</v>
      </c>
      <c r="B19" s="14" t="s">
        <v>14</v>
      </c>
      <c r="C19" s="14"/>
      <c r="D19" s="14"/>
      <c r="E19" s="14">
        <f t="shared" si="1"/>
        <v>0</v>
      </c>
      <c r="F19" s="14"/>
      <c r="G19" s="14"/>
      <c r="H19" s="14"/>
      <c r="I19" s="14"/>
      <c r="J19" s="14"/>
      <c r="K19" s="14"/>
      <c r="L19" s="14"/>
      <c r="M19" s="14">
        <f t="shared" si="0"/>
        <v>0</v>
      </c>
      <c r="N19" s="1"/>
    </row>
    <row r="20" spans="1:14" x14ac:dyDescent="0.25">
      <c r="A20" s="13">
        <v>13</v>
      </c>
      <c r="B20" s="14" t="s">
        <v>15</v>
      </c>
      <c r="C20" s="14"/>
      <c r="D20" s="14"/>
      <c r="E20" s="14">
        <f t="shared" si="1"/>
        <v>0</v>
      </c>
      <c r="F20" s="14"/>
      <c r="G20" s="14"/>
      <c r="H20" s="14"/>
      <c r="I20" s="14"/>
      <c r="J20" s="14"/>
      <c r="K20" s="14"/>
      <c r="L20" s="14"/>
      <c r="M20" s="14">
        <f t="shared" si="0"/>
        <v>0</v>
      </c>
      <c r="N20" s="1"/>
    </row>
    <row r="21" spans="1:14" x14ac:dyDescent="0.25">
      <c r="A21" s="13">
        <v>14</v>
      </c>
      <c r="B21" s="14" t="s">
        <v>16</v>
      </c>
      <c r="C21" s="14">
        <v>6.06</v>
      </c>
      <c r="D21" s="14">
        <v>1</v>
      </c>
      <c r="E21" s="14">
        <f t="shared" si="1"/>
        <v>7.06</v>
      </c>
      <c r="F21" s="14">
        <v>1506.06</v>
      </c>
      <c r="G21" s="14">
        <v>3217.36</v>
      </c>
      <c r="H21" s="14">
        <v>187.16</v>
      </c>
      <c r="I21" s="14">
        <v>435.49</v>
      </c>
      <c r="J21" s="14"/>
      <c r="K21" s="14">
        <v>6891.81</v>
      </c>
      <c r="L21" s="14"/>
      <c r="M21" s="14">
        <f t="shared" si="0"/>
        <v>6891.81</v>
      </c>
      <c r="N21" s="1">
        <v>81.56</v>
      </c>
    </row>
    <row r="22" spans="1:14" x14ac:dyDescent="0.25">
      <c r="A22" s="13">
        <v>15</v>
      </c>
      <c r="B22" s="14" t="s">
        <v>17</v>
      </c>
      <c r="C22" s="14">
        <v>2.52</v>
      </c>
      <c r="D22" s="14"/>
      <c r="E22" s="14">
        <f t="shared" si="1"/>
        <v>2.52</v>
      </c>
      <c r="F22" s="14">
        <v>1459.71</v>
      </c>
      <c r="G22" s="14">
        <v>2932.95</v>
      </c>
      <c r="H22" s="14"/>
      <c r="I22" s="14"/>
      <c r="J22" s="14"/>
      <c r="K22" s="14">
        <v>5543.28</v>
      </c>
      <c r="L22" s="14"/>
      <c r="M22" s="14">
        <f t="shared" si="0"/>
        <v>5543.28</v>
      </c>
      <c r="N22" s="1"/>
    </row>
    <row r="23" spans="1:14" x14ac:dyDescent="0.25">
      <c r="A23" s="13">
        <v>16</v>
      </c>
      <c r="B23" s="14" t="s">
        <v>18</v>
      </c>
      <c r="C23" s="14">
        <v>4.21</v>
      </c>
      <c r="D23" s="14">
        <v>0.3</v>
      </c>
      <c r="E23" s="14">
        <f t="shared" si="1"/>
        <v>4.51</v>
      </c>
      <c r="F23" s="14">
        <v>1659.24</v>
      </c>
      <c r="G23" s="14">
        <v>3404.44</v>
      </c>
      <c r="H23" s="14">
        <v>25</v>
      </c>
      <c r="I23" s="14"/>
      <c r="J23" s="14"/>
      <c r="K23" s="14">
        <v>6481.64</v>
      </c>
      <c r="L23" s="14"/>
      <c r="M23" s="14">
        <f t="shared" si="0"/>
        <v>6481.64</v>
      </c>
      <c r="N23" s="1"/>
    </row>
    <row r="24" spans="1:14" x14ac:dyDescent="0.25">
      <c r="A24" s="13">
        <v>17</v>
      </c>
      <c r="B24" s="14" t="s">
        <v>19</v>
      </c>
      <c r="C24" s="14">
        <v>7.92</v>
      </c>
      <c r="D24" s="14">
        <v>0.3</v>
      </c>
      <c r="E24" s="14">
        <f t="shared" si="1"/>
        <v>8.2200000000000006</v>
      </c>
      <c r="F24" s="14">
        <v>1900.66</v>
      </c>
      <c r="G24" s="14">
        <v>4030.77</v>
      </c>
      <c r="H24" s="14">
        <v>29.91</v>
      </c>
      <c r="I24" s="14"/>
      <c r="J24" s="14"/>
      <c r="K24" s="14">
        <v>7674.68</v>
      </c>
      <c r="L24" s="14"/>
      <c r="M24" s="14">
        <f t="shared" si="0"/>
        <v>7674.68</v>
      </c>
      <c r="N24" s="1"/>
    </row>
    <row r="25" spans="1:14" x14ac:dyDescent="0.25">
      <c r="A25" s="13">
        <v>18</v>
      </c>
      <c r="B25" s="14" t="s">
        <v>20</v>
      </c>
      <c r="C25" s="14">
        <v>4.24</v>
      </c>
      <c r="D25" s="14">
        <v>0.3</v>
      </c>
      <c r="E25" s="14">
        <f t="shared" si="1"/>
        <v>4.54</v>
      </c>
      <c r="F25" s="14">
        <v>2202.1799999999998</v>
      </c>
      <c r="G25" s="14">
        <v>4456.4399999999996</v>
      </c>
      <c r="H25" s="14"/>
      <c r="I25" s="14"/>
      <c r="J25" s="17"/>
      <c r="K25" s="14">
        <v>8422.67</v>
      </c>
      <c r="L25" s="14"/>
      <c r="M25" s="14">
        <f t="shared" si="0"/>
        <v>8422.67</v>
      </c>
      <c r="N25" s="1"/>
    </row>
    <row r="26" spans="1:14" x14ac:dyDescent="0.25">
      <c r="A26" s="13">
        <v>19</v>
      </c>
      <c r="B26" s="14" t="s">
        <v>21</v>
      </c>
      <c r="C26" s="14"/>
      <c r="D26" s="14">
        <v>4.3600000000000003</v>
      </c>
      <c r="E26" s="14">
        <f t="shared" si="1"/>
        <v>4.3600000000000003</v>
      </c>
      <c r="F26" s="14">
        <v>292.98</v>
      </c>
      <c r="G26" s="14">
        <v>919.18</v>
      </c>
      <c r="H26" s="14">
        <v>44.82</v>
      </c>
      <c r="I26" s="14">
        <v>554.28</v>
      </c>
      <c r="J26" s="14">
        <v>84.48</v>
      </c>
      <c r="K26" s="14">
        <v>2563.65</v>
      </c>
      <c r="L26" s="14"/>
      <c r="M26" s="14">
        <f t="shared" si="0"/>
        <v>2563.65</v>
      </c>
      <c r="N26" s="1"/>
    </row>
    <row r="27" spans="1:14" x14ac:dyDescent="0.25">
      <c r="A27" s="13">
        <v>20</v>
      </c>
      <c r="B27" s="14" t="s">
        <v>22</v>
      </c>
      <c r="C27" s="14"/>
      <c r="D27" s="14"/>
      <c r="E27" s="14">
        <f t="shared" si="1"/>
        <v>0</v>
      </c>
      <c r="F27" s="14">
        <v>40.409999999999997</v>
      </c>
      <c r="G27" s="14">
        <v>78.2</v>
      </c>
      <c r="H27" s="14"/>
      <c r="I27" s="14">
        <v>554.27</v>
      </c>
      <c r="J27" s="14">
        <v>63.39</v>
      </c>
      <c r="K27" s="14">
        <v>849.6</v>
      </c>
      <c r="L27" s="14"/>
      <c r="M27" s="14">
        <f t="shared" si="0"/>
        <v>849.6</v>
      </c>
      <c r="N27" s="1"/>
    </row>
    <row r="28" spans="1:14" x14ac:dyDescent="0.25">
      <c r="A28" s="13">
        <v>21</v>
      </c>
      <c r="B28" s="14" t="s">
        <v>23</v>
      </c>
      <c r="C28" s="14"/>
      <c r="D28" s="14"/>
      <c r="E28" s="14">
        <f t="shared" si="1"/>
        <v>0</v>
      </c>
      <c r="F28" s="14"/>
      <c r="G28" s="14"/>
      <c r="H28" s="14"/>
      <c r="I28" s="14">
        <v>554.27</v>
      </c>
      <c r="J28" s="14">
        <v>80.19</v>
      </c>
      <c r="K28" s="14">
        <v>733.55</v>
      </c>
      <c r="L28" s="14"/>
      <c r="M28" s="14">
        <f t="shared" si="0"/>
        <v>733.55</v>
      </c>
      <c r="N28" s="1"/>
    </row>
    <row r="29" spans="1:14" x14ac:dyDescent="0.25">
      <c r="A29" s="13">
        <v>22</v>
      </c>
      <c r="B29" s="14" t="s">
        <v>24</v>
      </c>
      <c r="C29" s="14">
        <v>1.72</v>
      </c>
      <c r="D29" s="14">
        <v>0.3</v>
      </c>
      <c r="E29" s="14">
        <f t="shared" si="1"/>
        <v>2.02</v>
      </c>
      <c r="F29" s="14">
        <v>1317.83</v>
      </c>
      <c r="G29" s="14">
        <v>2687.96</v>
      </c>
      <c r="H29" s="14"/>
      <c r="I29" s="14"/>
      <c r="J29" s="14"/>
      <c r="K29" s="14">
        <v>5080.25</v>
      </c>
      <c r="L29" s="14"/>
      <c r="M29" s="14">
        <f t="shared" si="0"/>
        <v>5080.25</v>
      </c>
      <c r="N29" s="1"/>
    </row>
    <row r="30" spans="1:14" x14ac:dyDescent="0.25">
      <c r="A30" s="13">
        <v>23</v>
      </c>
      <c r="B30" s="14" t="s">
        <v>25</v>
      </c>
      <c r="C30" s="14">
        <v>1.72</v>
      </c>
      <c r="D30" s="14">
        <v>0.3</v>
      </c>
      <c r="E30" s="14">
        <f t="shared" si="1"/>
        <v>2.02</v>
      </c>
      <c r="F30" s="14">
        <v>1351.89</v>
      </c>
      <c r="G30" s="14">
        <v>2753.87</v>
      </c>
      <c r="H30" s="14"/>
      <c r="I30" s="14">
        <v>435.49</v>
      </c>
      <c r="J30" s="14"/>
      <c r="K30" s="14">
        <v>5662.08</v>
      </c>
      <c r="L30" s="14"/>
      <c r="M30" s="14">
        <f t="shared" si="0"/>
        <v>5662.08</v>
      </c>
      <c r="N30" s="1"/>
    </row>
    <row r="31" spans="1:14" x14ac:dyDescent="0.25">
      <c r="A31" s="13">
        <v>24</v>
      </c>
      <c r="B31" s="14" t="s">
        <v>26</v>
      </c>
      <c r="C31" s="14"/>
      <c r="D31" s="14"/>
      <c r="E31" s="14">
        <f t="shared" si="1"/>
        <v>0</v>
      </c>
      <c r="F31" s="14"/>
      <c r="G31" s="14"/>
      <c r="H31" s="14"/>
      <c r="I31" s="14"/>
      <c r="J31" s="14"/>
      <c r="K31" s="14"/>
      <c r="L31" s="14"/>
      <c r="M31" s="14">
        <f t="shared" si="0"/>
        <v>0</v>
      </c>
      <c r="N31" s="1"/>
    </row>
    <row r="32" spans="1:14" x14ac:dyDescent="0.25">
      <c r="A32" s="13">
        <v>25</v>
      </c>
      <c r="B32" s="14" t="s">
        <v>27</v>
      </c>
      <c r="C32" s="14">
        <v>0.9</v>
      </c>
      <c r="D32" s="14">
        <v>0.3</v>
      </c>
      <c r="E32" s="14">
        <v>2.2000000000000002</v>
      </c>
      <c r="F32" s="14">
        <v>1181.44</v>
      </c>
      <c r="G32" s="14">
        <v>2464.0700000000002</v>
      </c>
      <c r="H32" s="14">
        <v>9.9700000000000006</v>
      </c>
      <c r="I32" s="14">
        <v>870.98</v>
      </c>
      <c r="J32" s="14"/>
      <c r="K32" s="14">
        <v>5590.46</v>
      </c>
      <c r="L32" s="12"/>
      <c r="M32" s="14">
        <f t="shared" si="0"/>
        <v>5590.46</v>
      </c>
      <c r="N32" s="1">
        <v>63.14</v>
      </c>
    </row>
    <row r="33" spans="1:14" x14ac:dyDescent="0.25">
      <c r="A33" s="13">
        <v>26</v>
      </c>
      <c r="B33" s="14" t="s">
        <v>28</v>
      </c>
      <c r="C33" s="14"/>
      <c r="D33" s="14">
        <v>1</v>
      </c>
      <c r="E33" s="14">
        <f t="shared" si="1"/>
        <v>1</v>
      </c>
      <c r="F33" s="14">
        <v>43.1</v>
      </c>
      <c r="G33" s="14">
        <v>164.19</v>
      </c>
      <c r="H33" s="14"/>
      <c r="I33" s="14"/>
      <c r="J33" s="14"/>
      <c r="K33" s="14">
        <v>310.32</v>
      </c>
      <c r="L33" s="14"/>
      <c r="M33" s="14">
        <f t="shared" si="0"/>
        <v>310.32</v>
      </c>
      <c r="N33" s="1"/>
    </row>
    <row r="34" spans="1:14" x14ac:dyDescent="0.25">
      <c r="A34" s="13">
        <v>27</v>
      </c>
      <c r="B34" s="14" t="s">
        <v>29</v>
      </c>
      <c r="C34" s="14"/>
      <c r="D34" s="14"/>
      <c r="E34" s="14">
        <f t="shared" si="1"/>
        <v>0</v>
      </c>
      <c r="F34" s="14"/>
      <c r="G34" s="14"/>
      <c r="H34" s="14"/>
      <c r="I34" s="14"/>
      <c r="J34" s="14"/>
      <c r="K34" s="14"/>
      <c r="L34" s="14"/>
      <c r="M34" s="14">
        <f t="shared" si="0"/>
        <v>0</v>
      </c>
      <c r="N34" s="1"/>
    </row>
    <row r="35" spans="1:14" x14ac:dyDescent="0.25">
      <c r="A35" s="13">
        <v>28</v>
      </c>
      <c r="B35" s="14" t="s">
        <v>30</v>
      </c>
      <c r="C35" s="14"/>
      <c r="D35" s="14"/>
      <c r="E35" s="14">
        <f t="shared" si="1"/>
        <v>0</v>
      </c>
      <c r="F35" s="14"/>
      <c r="G35" s="14"/>
      <c r="H35" s="14"/>
      <c r="I35" s="14"/>
      <c r="J35" s="14"/>
      <c r="K35" s="14"/>
      <c r="L35" s="14"/>
      <c r="M35" s="14">
        <f t="shared" si="0"/>
        <v>0</v>
      </c>
      <c r="N35" s="1"/>
    </row>
    <row r="36" spans="1:14" x14ac:dyDescent="0.25">
      <c r="A36" s="13">
        <v>29</v>
      </c>
      <c r="B36" s="14" t="s">
        <v>31</v>
      </c>
      <c r="C36" s="14"/>
      <c r="D36" s="14">
        <v>1.5</v>
      </c>
      <c r="E36" s="14">
        <f t="shared" si="1"/>
        <v>1.5</v>
      </c>
      <c r="F36" s="14">
        <v>64.650000000000006</v>
      </c>
      <c r="G36" s="14">
        <v>227.34</v>
      </c>
      <c r="H36" s="14"/>
      <c r="I36" s="14">
        <v>435.49</v>
      </c>
      <c r="J36" s="14"/>
      <c r="K36" s="14">
        <v>886.93</v>
      </c>
      <c r="L36" s="14"/>
      <c r="M36" s="14">
        <f t="shared" si="0"/>
        <v>886.93</v>
      </c>
      <c r="N36" s="1"/>
    </row>
    <row r="37" spans="1:14" x14ac:dyDescent="0.25">
      <c r="A37" s="13">
        <v>30</v>
      </c>
      <c r="B37" s="14" t="s">
        <v>32</v>
      </c>
      <c r="C37" s="14"/>
      <c r="D37" s="14"/>
      <c r="E37" s="14">
        <f t="shared" si="1"/>
        <v>0</v>
      </c>
      <c r="F37" s="14"/>
      <c r="G37" s="14"/>
      <c r="H37" s="14"/>
      <c r="I37" s="14">
        <v>395.91</v>
      </c>
      <c r="J37" s="14">
        <v>60.06</v>
      </c>
      <c r="K37" s="14">
        <v>529.23</v>
      </c>
      <c r="L37" s="14"/>
      <c r="M37" s="14">
        <f t="shared" si="0"/>
        <v>529.23</v>
      </c>
      <c r="N37" s="1"/>
    </row>
    <row r="38" spans="1:14" x14ac:dyDescent="0.25">
      <c r="A38" s="13">
        <v>31</v>
      </c>
      <c r="B38" s="14" t="s">
        <v>33</v>
      </c>
      <c r="C38" s="14"/>
      <c r="D38" s="14"/>
      <c r="E38" s="14">
        <f t="shared" si="1"/>
        <v>0</v>
      </c>
      <c r="F38" s="14"/>
      <c r="G38" s="14"/>
      <c r="H38" s="14"/>
      <c r="I38" s="14">
        <v>475.1</v>
      </c>
      <c r="J38" s="14">
        <v>60.01</v>
      </c>
      <c r="K38" s="14">
        <v>612.26</v>
      </c>
      <c r="L38" s="14"/>
      <c r="M38" s="14">
        <f t="shared" si="0"/>
        <v>612.26</v>
      </c>
      <c r="N38" s="1"/>
    </row>
    <row r="39" spans="1:14" x14ac:dyDescent="0.25">
      <c r="A39" s="13">
        <v>32</v>
      </c>
      <c r="B39" s="14" t="s">
        <v>34</v>
      </c>
      <c r="C39" s="14"/>
      <c r="D39" s="14"/>
      <c r="E39" s="14">
        <f t="shared" si="1"/>
        <v>0</v>
      </c>
      <c r="F39" s="14"/>
      <c r="G39" s="14"/>
      <c r="H39" s="14"/>
      <c r="I39" s="14">
        <v>475.1</v>
      </c>
      <c r="J39" s="14">
        <v>75.39</v>
      </c>
      <c r="K39" s="14">
        <v>641.34</v>
      </c>
      <c r="L39" s="14"/>
      <c r="M39" s="14">
        <f t="shared" si="0"/>
        <v>641.34</v>
      </c>
      <c r="N39" s="1"/>
    </row>
    <row r="40" spans="1:14" x14ac:dyDescent="0.25">
      <c r="A40" s="13">
        <v>33</v>
      </c>
      <c r="B40" s="14" t="s">
        <v>35</v>
      </c>
      <c r="C40" s="14"/>
      <c r="D40" s="14"/>
      <c r="E40" s="14">
        <f t="shared" si="1"/>
        <v>0</v>
      </c>
      <c r="F40" s="14"/>
      <c r="G40" s="14"/>
      <c r="H40" s="14"/>
      <c r="I40" s="14">
        <v>395.91</v>
      </c>
      <c r="J40" s="14">
        <v>79.81</v>
      </c>
      <c r="K40" s="14">
        <v>566.54999999999995</v>
      </c>
      <c r="L40" s="14"/>
      <c r="M40" s="14">
        <f t="shared" si="0"/>
        <v>566.54999999999995</v>
      </c>
      <c r="N40" s="1"/>
    </row>
    <row r="41" spans="1:14" x14ac:dyDescent="0.25">
      <c r="A41" s="13">
        <v>34</v>
      </c>
      <c r="B41" s="14" t="s">
        <v>36</v>
      </c>
      <c r="C41" s="14"/>
      <c r="D41" s="14"/>
      <c r="E41" s="14">
        <f t="shared" si="1"/>
        <v>0</v>
      </c>
      <c r="F41" s="14"/>
      <c r="G41" s="14"/>
      <c r="H41" s="14"/>
      <c r="I41" s="14">
        <v>237.55</v>
      </c>
      <c r="J41" s="14">
        <v>71.19</v>
      </c>
      <c r="K41" s="14">
        <v>383.97</v>
      </c>
      <c r="L41" s="14"/>
      <c r="M41" s="14">
        <f t="shared" si="0"/>
        <v>383.97</v>
      </c>
      <c r="N41" s="1"/>
    </row>
    <row r="42" spans="1:14" x14ac:dyDescent="0.25">
      <c r="A42" s="13">
        <v>35</v>
      </c>
      <c r="B42" s="14" t="s">
        <v>212</v>
      </c>
      <c r="C42" s="14"/>
      <c r="D42" s="14"/>
      <c r="E42" s="14">
        <f t="shared" si="1"/>
        <v>0</v>
      </c>
      <c r="F42" s="14"/>
      <c r="G42" s="14"/>
      <c r="H42" s="14"/>
      <c r="I42" s="14"/>
      <c r="J42" s="14"/>
      <c r="K42" s="14"/>
      <c r="L42" s="14"/>
      <c r="M42" s="14"/>
      <c r="N42" s="1"/>
    </row>
    <row r="43" spans="1:14" x14ac:dyDescent="0.25">
      <c r="A43" s="13">
        <v>36</v>
      </c>
      <c r="B43" s="14" t="s">
        <v>43</v>
      </c>
      <c r="C43" s="14"/>
      <c r="D43" s="14">
        <v>76.47</v>
      </c>
      <c r="E43" s="14">
        <f t="shared" si="1"/>
        <v>76.47</v>
      </c>
      <c r="F43" s="14">
        <v>3295.86</v>
      </c>
      <c r="G43" s="14">
        <v>12555.56</v>
      </c>
      <c r="H43" s="14">
        <v>6947.69</v>
      </c>
      <c r="I43" s="14">
        <v>1821.21</v>
      </c>
      <c r="J43" s="14">
        <v>261.63</v>
      </c>
      <c r="K43" s="14">
        <v>39267.879999999997</v>
      </c>
      <c r="L43" s="14"/>
      <c r="M43" s="14">
        <f t="shared" si="0"/>
        <v>39267.879999999997</v>
      </c>
      <c r="N43" s="1"/>
    </row>
    <row r="44" spans="1:14" x14ac:dyDescent="0.25">
      <c r="A44" s="13">
        <v>37</v>
      </c>
      <c r="B44" s="14" t="s">
        <v>44</v>
      </c>
      <c r="C44" s="14"/>
      <c r="D44" s="14"/>
      <c r="E44" s="14">
        <f t="shared" si="1"/>
        <v>0</v>
      </c>
      <c r="F44" s="14">
        <v>92.13</v>
      </c>
      <c r="G44" s="14">
        <v>178.29</v>
      </c>
      <c r="H44" s="14"/>
      <c r="I44" s="14">
        <v>1346.11</v>
      </c>
      <c r="J44" s="14">
        <v>185.21</v>
      </c>
      <c r="K44" s="14">
        <v>2100.42</v>
      </c>
      <c r="L44" s="14"/>
      <c r="M44" s="14">
        <f t="shared" si="0"/>
        <v>2100.42</v>
      </c>
      <c r="N44" s="1"/>
    </row>
    <row r="45" spans="1:14" x14ac:dyDescent="0.25">
      <c r="A45" s="13">
        <v>38</v>
      </c>
      <c r="B45" s="14" t="s">
        <v>45</v>
      </c>
      <c r="C45" s="14"/>
      <c r="D45" s="14"/>
      <c r="E45" s="14">
        <f t="shared" si="1"/>
        <v>0</v>
      </c>
      <c r="F45" s="14"/>
      <c r="G45" s="14"/>
      <c r="H45" s="14"/>
      <c r="I45" s="14">
        <v>1900.38</v>
      </c>
      <c r="J45" s="14">
        <v>226.72</v>
      </c>
      <c r="K45" s="14">
        <v>2423.9</v>
      </c>
      <c r="L45" s="14"/>
      <c r="M45" s="14">
        <f t="shared" si="0"/>
        <v>2423.9</v>
      </c>
      <c r="N45" s="1"/>
    </row>
    <row r="46" spans="1:14" x14ac:dyDescent="0.25">
      <c r="A46" s="13">
        <v>39</v>
      </c>
      <c r="B46" s="14" t="s">
        <v>46</v>
      </c>
      <c r="C46" s="14"/>
      <c r="D46" s="14"/>
      <c r="E46" s="14">
        <f t="shared" si="1"/>
        <v>0</v>
      </c>
      <c r="F46" s="14">
        <v>67.88</v>
      </c>
      <c r="G46" s="14">
        <v>131.36000000000001</v>
      </c>
      <c r="H46" s="14"/>
      <c r="I46" s="14">
        <v>2058.7600000000002</v>
      </c>
      <c r="J46" s="14">
        <v>177.62</v>
      </c>
      <c r="K46" s="14">
        <v>2745.68</v>
      </c>
      <c r="L46" s="14"/>
      <c r="M46" s="14">
        <f t="shared" si="0"/>
        <v>2745.68</v>
      </c>
      <c r="N46" s="1"/>
    </row>
    <row r="47" spans="1:14" x14ac:dyDescent="0.25">
      <c r="A47" s="13">
        <v>40</v>
      </c>
      <c r="B47" s="14" t="s">
        <v>47</v>
      </c>
      <c r="C47" s="14"/>
      <c r="D47" s="14"/>
      <c r="E47" s="14">
        <f t="shared" si="1"/>
        <v>0</v>
      </c>
      <c r="F47" s="14"/>
      <c r="G47" s="14"/>
      <c r="H47" s="14"/>
      <c r="I47" s="14">
        <v>1425.29</v>
      </c>
      <c r="J47" s="14">
        <v>230.87</v>
      </c>
      <c r="K47" s="14">
        <v>1932.9</v>
      </c>
      <c r="L47" s="14"/>
      <c r="M47" s="14">
        <f t="shared" si="0"/>
        <v>1932.9</v>
      </c>
      <c r="N47" s="1"/>
    </row>
    <row r="48" spans="1:14" x14ac:dyDescent="0.25">
      <c r="A48" s="13">
        <v>41</v>
      </c>
      <c r="B48" s="14" t="s">
        <v>37</v>
      </c>
      <c r="C48" s="14"/>
      <c r="D48" s="14"/>
      <c r="E48" s="14">
        <f t="shared" si="1"/>
        <v>0</v>
      </c>
      <c r="F48" s="14"/>
      <c r="G48" s="14"/>
      <c r="H48" s="14"/>
      <c r="I48" s="14"/>
      <c r="J48" s="14"/>
      <c r="K48" s="14"/>
      <c r="L48" s="14"/>
      <c r="M48" s="14">
        <f t="shared" si="0"/>
        <v>0</v>
      </c>
      <c r="N48" s="1"/>
    </row>
    <row r="49" spans="1:14" x14ac:dyDescent="0.25">
      <c r="A49" s="13">
        <v>42</v>
      </c>
      <c r="B49" s="14" t="s">
        <v>48</v>
      </c>
      <c r="C49" s="14"/>
      <c r="D49" s="14"/>
      <c r="E49" s="14">
        <f t="shared" si="1"/>
        <v>0</v>
      </c>
      <c r="F49" s="14">
        <v>190.72</v>
      </c>
      <c r="G49" s="14">
        <v>369.09</v>
      </c>
      <c r="H49" s="14"/>
      <c r="I49" s="14">
        <v>1821.21</v>
      </c>
      <c r="J49" s="14">
        <v>178.17</v>
      </c>
      <c r="K49" s="14">
        <v>2946.57</v>
      </c>
      <c r="L49" s="14"/>
      <c r="M49" s="14">
        <f t="shared" si="0"/>
        <v>2946.57</v>
      </c>
      <c r="N49" s="1"/>
    </row>
    <row r="50" spans="1:14" x14ac:dyDescent="0.25">
      <c r="A50" s="13">
        <v>43</v>
      </c>
      <c r="B50" s="14" t="s">
        <v>49</v>
      </c>
      <c r="C50" s="14"/>
      <c r="D50" s="14">
        <v>2.5</v>
      </c>
      <c r="E50" s="14">
        <f t="shared" si="1"/>
        <v>2.5</v>
      </c>
      <c r="F50" s="14">
        <v>107.75</v>
      </c>
      <c r="G50" s="14">
        <v>410.47</v>
      </c>
      <c r="H50" s="14">
        <v>24.9</v>
      </c>
      <c r="I50" s="14">
        <v>1979.57</v>
      </c>
      <c r="J50" s="14">
        <v>181.01</v>
      </c>
      <c r="K50" s="14">
        <v>3243.51</v>
      </c>
      <c r="L50" s="14"/>
      <c r="M50" s="14">
        <f t="shared" si="0"/>
        <v>3243.51</v>
      </c>
      <c r="N50" s="1"/>
    </row>
    <row r="51" spans="1:14" x14ac:dyDescent="0.25">
      <c r="A51" s="13">
        <v>44</v>
      </c>
      <c r="B51" s="14" t="s">
        <v>50</v>
      </c>
      <c r="C51" s="14"/>
      <c r="D51" s="14"/>
      <c r="E51" s="14">
        <f t="shared" si="1"/>
        <v>0</v>
      </c>
      <c r="F51" s="14">
        <v>200.41</v>
      </c>
      <c r="G51" s="14">
        <v>387.84</v>
      </c>
      <c r="H51" s="14"/>
      <c r="I51" s="14">
        <v>2454.67</v>
      </c>
      <c r="J51" s="14">
        <v>177.46</v>
      </c>
      <c r="K51" s="14">
        <v>3645.81</v>
      </c>
      <c r="L51" s="14"/>
      <c r="M51" s="14">
        <f t="shared" si="0"/>
        <v>3645.81</v>
      </c>
      <c r="N51" s="1"/>
    </row>
    <row r="52" spans="1:14" x14ac:dyDescent="0.25">
      <c r="A52" s="13">
        <v>45</v>
      </c>
      <c r="B52" s="14" t="s">
        <v>38</v>
      </c>
      <c r="C52" s="14"/>
      <c r="D52" s="14"/>
      <c r="E52" s="14">
        <f t="shared" si="1"/>
        <v>0</v>
      </c>
      <c r="F52" s="14"/>
      <c r="G52" s="14"/>
      <c r="H52" s="14"/>
      <c r="I52" s="14"/>
      <c r="J52" s="14"/>
      <c r="K52" s="14"/>
      <c r="L52" s="14"/>
      <c r="M52" s="14">
        <f t="shared" si="0"/>
        <v>0</v>
      </c>
      <c r="N52" s="1"/>
    </row>
    <row r="53" spans="1:14" x14ac:dyDescent="0.25">
      <c r="A53" s="13">
        <v>46</v>
      </c>
      <c r="B53" s="14" t="s">
        <v>51</v>
      </c>
      <c r="C53" s="14"/>
      <c r="D53" s="14"/>
      <c r="E53" s="14">
        <f t="shared" si="1"/>
        <v>0</v>
      </c>
      <c r="F53" s="14"/>
      <c r="G53" s="14"/>
      <c r="H53" s="14"/>
      <c r="I53" s="14"/>
      <c r="J53" s="14"/>
      <c r="K53" s="14"/>
      <c r="L53" s="14"/>
      <c r="M53" s="14">
        <f t="shared" si="0"/>
        <v>0</v>
      </c>
      <c r="N53" s="1"/>
    </row>
    <row r="54" spans="1:14" x14ac:dyDescent="0.25">
      <c r="A54" s="13">
        <v>47</v>
      </c>
      <c r="B54" s="14" t="s">
        <v>52</v>
      </c>
      <c r="C54" s="17"/>
      <c r="D54" s="14"/>
      <c r="E54" s="14">
        <f t="shared" si="1"/>
        <v>0</v>
      </c>
      <c r="F54" s="14">
        <v>195.57</v>
      </c>
      <c r="G54" s="14">
        <v>378.47</v>
      </c>
      <c r="H54" s="14"/>
      <c r="I54" s="14">
        <v>2692.22</v>
      </c>
      <c r="J54" s="14">
        <v>182.31</v>
      </c>
      <c r="K54" s="14">
        <v>3886.71</v>
      </c>
      <c r="L54" s="14"/>
      <c r="M54" s="14">
        <f t="shared" si="0"/>
        <v>3886.71</v>
      </c>
      <c r="N54" s="1"/>
    </row>
    <row r="55" spans="1:14" x14ac:dyDescent="0.25">
      <c r="A55" s="13">
        <v>48</v>
      </c>
      <c r="B55" s="14" t="s">
        <v>40</v>
      </c>
      <c r="C55" s="14"/>
      <c r="D55" s="14"/>
      <c r="E55" s="14">
        <f t="shared" si="1"/>
        <v>0</v>
      </c>
      <c r="F55" s="14"/>
      <c r="G55" s="14"/>
      <c r="H55" s="14"/>
      <c r="I55" s="14"/>
      <c r="J55" s="14"/>
      <c r="K55" s="14"/>
      <c r="L55" s="14"/>
      <c r="M55" s="14">
        <f t="shared" si="0"/>
        <v>0</v>
      </c>
      <c r="N55" s="1"/>
    </row>
    <row r="56" spans="1:14" x14ac:dyDescent="0.25">
      <c r="A56" s="13">
        <v>49</v>
      </c>
      <c r="B56" s="14" t="s">
        <v>41</v>
      </c>
      <c r="C56" s="14">
        <v>13.62</v>
      </c>
      <c r="D56" s="14">
        <v>0.4</v>
      </c>
      <c r="E56" s="14">
        <f t="shared" si="1"/>
        <v>14.02</v>
      </c>
      <c r="F56" s="14">
        <v>1624.13</v>
      </c>
      <c r="G56" s="14">
        <v>4452.68</v>
      </c>
      <c r="H56" s="14">
        <v>142.15</v>
      </c>
      <c r="I56" s="14">
        <v>1741.96</v>
      </c>
      <c r="J56" s="14"/>
      <c r="K56" s="14">
        <v>10513.29</v>
      </c>
      <c r="L56" s="14"/>
      <c r="M56" s="14">
        <f t="shared" si="0"/>
        <v>10513.29</v>
      </c>
      <c r="N56" s="1"/>
    </row>
    <row r="57" spans="1:14" x14ac:dyDescent="0.25">
      <c r="A57" s="13">
        <v>50</v>
      </c>
      <c r="B57" s="14" t="s">
        <v>53</v>
      </c>
      <c r="C57" s="14"/>
      <c r="D57" s="14"/>
      <c r="E57" s="14">
        <f t="shared" si="1"/>
        <v>0</v>
      </c>
      <c r="F57" s="14">
        <v>126.07</v>
      </c>
      <c r="G57" s="14">
        <v>243.97</v>
      </c>
      <c r="H57" s="14"/>
      <c r="I57" s="14">
        <v>2375.48</v>
      </c>
      <c r="J57" s="14">
        <v>185.32</v>
      </c>
      <c r="K57" s="14">
        <v>3305.62</v>
      </c>
      <c r="L57" s="14"/>
      <c r="M57" s="14">
        <f t="shared" si="0"/>
        <v>3305.62</v>
      </c>
      <c r="N57" s="1"/>
    </row>
    <row r="58" spans="1:14" x14ac:dyDescent="0.25">
      <c r="A58" s="13">
        <v>51</v>
      </c>
      <c r="B58" s="14" t="s">
        <v>54</v>
      </c>
      <c r="C58" s="14">
        <v>14.42</v>
      </c>
      <c r="D58" s="14">
        <v>17.170000000000002</v>
      </c>
      <c r="E58" s="14">
        <f t="shared" si="1"/>
        <v>31.590000000000003</v>
      </c>
      <c r="F58" s="14">
        <v>1660.53</v>
      </c>
      <c r="G58" s="14">
        <v>5765.37</v>
      </c>
      <c r="H58" s="14">
        <v>440.38</v>
      </c>
      <c r="I58" s="14">
        <v>1742.02</v>
      </c>
      <c r="J58" s="14">
        <v>184.99</v>
      </c>
      <c r="K58" s="14">
        <v>13907.62</v>
      </c>
      <c r="L58" s="14"/>
      <c r="M58" s="14">
        <f t="shared" si="0"/>
        <v>13907.62</v>
      </c>
      <c r="N58" s="1"/>
    </row>
    <row r="59" spans="1:14" x14ac:dyDescent="0.25">
      <c r="A59" s="13">
        <v>52</v>
      </c>
      <c r="B59" s="14" t="s">
        <v>55</v>
      </c>
      <c r="C59" s="14"/>
      <c r="D59" s="14"/>
      <c r="E59" s="14">
        <f t="shared" si="1"/>
        <v>0</v>
      </c>
      <c r="F59" s="14">
        <v>130.91999999999999</v>
      </c>
      <c r="G59" s="14">
        <v>253.36</v>
      </c>
      <c r="H59" s="14"/>
      <c r="I59" s="14">
        <v>1108.56</v>
      </c>
      <c r="J59" s="14">
        <v>189.46</v>
      </c>
      <c r="K59" s="14">
        <v>2000.92</v>
      </c>
      <c r="L59" s="14"/>
      <c r="M59" s="14">
        <f t="shared" si="0"/>
        <v>2000.92</v>
      </c>
      <c r="N59" s="1"/>
    </row>
    <row r="60" spans="1:14" x14ac:dyDescent="0.25">
      <c r="A60" s="13">
        <v>53</v>
      </c>
      <c r="B60" s="14" t="s">
        <v>56</v>
      </c>
      <c r="C60" s="14"/>
      <c r="D60" s="14"/>
      <c r="E60" s="14">
        <f t="shared" si="1"/>
        <v>0</v>
      </c>
      <c r="F60" s="14">
        <v>150.31</v>
      </c>
      <c r="G60" s="14">
        <v>290.88</v>
      </c>
      <c r="H60" s="14"/>
      <c r="I60" s="14">
        <v>1504.47</v>
      </c>
      <c r="J60" s="14">
        <v>184.12</v>
      </c>
      <c r="K60" s="12">
        <v>2477.4499999999998</v>
      </c>
      <c r="L60" s="14"/>
      <c r="M60" s="14">
        <f t="shared" si="0"/>
        <v>2477.4499999999998</v>
      </c>
      <c r="N60" s="1"/>
    </row>
    <row r="61" spans="1:14" x14ac:dyDescent="0.25">
      <c r="A61" s="13">
        <v>54</v>
      </c>
      <c r="B61" s="14" t="s">
        <v>57</v>
      </c>
      <c r="C61" s="14"/>
      <c r="D61" s="14"/>
      <c r="E61" s="14">
        <f t="shared" si="1"/>
        <v>0</v>
      </c>
      <c r="F61" s="14">
        <v>111.52</v>
      </c>
      <c r="G61" s="14">
        <v>215.82</v>
      </c>
      <c r="H61" s="14"/>
      <c r="I61" s="14">
        <v>1346.11</v>
      </c>
      <c r="J61" s="14">
        <v>188.04</v>
      </c>
      <c r="K61" s="14">
        <v>2176.6999999999998</v>
      </c>
      <c r="L61" s="14"/>
      <c r="M61" s="14">
        <f t="shared" si="0"/>
        <v>2176.6999999999998</v>
      </c>
      <c r="N61" s="1"/>
    </row>
    <row r="62" spans="1:14" x14ac:dyDescent="0.25">
      <c r="A62" s="13">
        <v>55</v>
      </c>
      <c r="B62" s="14" t="s">
        <v>58</v>
      </c>
      <c r="C62" s="14"/>
      <c r="D62" s="14"/>
      <c r="E62" s="14">
        <f t="shared" si="1"/>
        <v>0</v>
      </c>
      <c r="F62" s="14">
        <v>124.45</v>
      </c>
      <c r="G62" s="14">
        <v>240.84</v>
      </c>
      <c r="H62" s="14"/>
      <c r="I62" s="14">
        <v>1504.47</v>
      </c>
      <c r="J62" s="14">
        <v>183.08</v>
      </c>
      <c r="K62" s="14">
        <v>2380.9</v>
      </c>
      <c r="L62" s="14"/>
      <c r="M62" s="14">
        <f t="shared" si="0"/>
        <v>2380.9</v>
      </c>
      <c r="N62" s="1"/>
    </row>
    <row r="63" spans="1:14" x14ac:dyDescent="0.25">
      <c r="A63" s="13">
        <v>56</v>
      </c>
      <c r="B63" s="14" t="s">
        <v>59</v>
      </c>
      <c r="C63" s="14"/>
      <c r="D63" s="14"/>
      <c r="E63" s="14">
        <f t="shared" si="1"/>
        <v>0</v>
      </c>
      <c r="F63" s="14">
        <v>132.53</v>
      </c>
      <c r="G63" s="14">
        <v>256.47000000000003</v>
      </c>
      <c r="H63" s="14"/>
      <c r="I63" s="14">
        <v>1979.57</v>
      </c>
      <c r="J63" s="14">
        <v>186.41</v>
      </c>
      <c r="K63" s="14">
        <v>2915.6</v>
      </c>
      <c r="L63" s="14"/>
      <c r="M63" s="14">
        <f t="shared" si="0"/>
        <v>2915.6</v>
      </c>
      <c r="N63" s="1"/>
    </row>
    <row r="64" spans="1:14" x14ac:dyDescent="0.25">
      <c r="A64" s="13">
        <v>57</v>
      </c>
      <c r="B64" s="14" t="s">
        <v>60</v>
      </c>
      <c r="C64" s="14"/>
      <c r="D64" s="14"/>
      <c r="E64" s="14">
        <f t="shared" si="1"/>
        <v>0</v>
      </c>
      <c r="F64" s="14">
        <v>124.45</v>
      </c>
      <c r="G64" s="14">
        <v>240.84</v>
      </c>
      <c r="H64" s="14"/>
      <c r="I64" s="14">
        <v>1583.66</v>
      </c>
      <c r="J64" s="14">
        <v>180.84</v>
      </c>
      <c r="K64" s="14">
        <v>2459.8000000000002</v>
      </c>
      <c r="L64" s="14"/>
      <c r="M64" s="14">
        <f t="shared" si="0"/>
        <v>2459.8000000000002</v>
      </c>
      <c r="N64" s="1"/>
    </row>
    <row r="65" spans="1:14" x14ac:dyDescent="0.25">
      <c r="A65" s="13">
        <v>58</v>
      </c>
      <c r="B65" s="14" t="s">
        <v>61</v>
      </c>
      <c r="C65" s="14"/>
      <c r="D65" s="14">
        <v>8.77</v>
      </c>
      <c r="E65" s="14">
        <f t="shared" si="1"/>
        <v>8.77</v>
      </c>
      <c r="F65" s="14">
        <v>555.78</v>
      </c>
      <c r="G65" s="14">
        <v>1784</v>
      </c>
      <c r="H65" s="14">
        <v>723.75</v>
      </c>
      <c r="I65" s="14">
        <v>1504.47</v>
      </c>
      <c r="J65" s="14">
        <v>181.22</v>
      </c>
      <c r="K65" s="14">
        <v>6661.86</v>
      </c>
      <c r="L65" s="14"/>
      <c r="M65" s="14">
        <f t="shared" si="0"/>
        <v>6661.86</v>
      </c>
      <c r="N65" s="1"/>
    </row>
    <row r="66" spans="1:14" x14ac:dyDescent="0.25">
      <c r="A66" s="13">
        <v>59</v>
      </c>
      <c r="B66" s="14" t="s">
        <v>62</v>
      </c>
      <c r="C66" s="14"/>
      <c r="D66" s="14">
        <v>9.07</v>
      </c>
      <c r="E66" s="14">
        <f t="shared" si="1"/>
        <v>9.07</v>
      </c>
      <c r="F66" s="14">
        <v>672.15</v>
      </c>
      <c r="G66" s="14">
        <v>2033.44</v>
      </c>
      <c r="H66" s="14">
        <v>226.24</v>
      </c>
      <c r="I66" s="14">
        <v>1346.11</v>
      </c>
      <c r="J66" s="14">
        <v>178.66</v>
      </c>
      <c r="K66" s="14">
        <v>6021.87</v>
      </c>
      <c r="L66" s="14"/>
      <c r="M66" s="14">
        <f t="shared" si="0"/>
        <v>6021.87</v>
      </c>
      <c r="N66" s="1"/>
    </row>
    <row r="67" spans="1:14" x14ac:dyDescent="0.25">
      <c r="A67" s="13">
        <v>60</v>
      </c>
      <c r="B67" s="14" t="s">
        <v>63</v>
      </c>
      <c r="C67" s="14"/>
      <c r="D67" s="14"/>
      <c r="E67" s="14">
        <f t="shared" si="1"/>
        <v>0</v>
      </c>
      <c r="F67" s="14">
        <v>111.52</v>
      </c>
      <c r="G67" s="14">
        <v>215.82</v>
      </c>
      <c r="H67" s="14"/>
      <c r="I67" s="14">
        <v>2375.48</v>
      </c>
      <c r="J67" s="14">
        <v>178.61</v>
      </c>
      <c r="K67" s="14">
        <v>3239.71</v>
      </c>
      <c r="L67" s="14"/>
      <c r="M67" s="14">
        <f t="shared" si="0"/>
        <v>3239.71</v>
      </c>
      <c r="N67" s="1"/>
    </row>
    <row r="68" spans="1:14" x14ac:dyDescent="0.25">
      <c r="A68" s="13">
        <v>61</v>
      </c>
      <c r="B68" s="14" t="s">
        <v>64</v>
      </c>
      <c r="C68" s="14"/>
      <c r="D68" s="14"/>
      <c r="E68" s="14">
        <f t="shared" si="1"/>
        <v>0</v>
      </c>
      <c r="F68" s="14">
        <v>245.67</v>
      </c>
      <c r="G68" s="14">
        <v>475.43</v>
      </c>
      <c r="H68" s="14"/>
      <c r="I68" s="14">
        <v>1742.02</v>
      </c>
      <c r="J68" s="14">
        <v>181.99</v>
      </c>
      <c r="K68" s="14">
        <v>3071.63</v>
      </c>
      <c r="L68" s="14"/>
      <c r="M68" s="14">
        <f t="shared" si="0"/>
        <v>3071.63</v>
      </c>
      <c r="N68" s="1"/>
    </row>
    <row r="69" spans="1:14" x14ac:dyDescent="0.25">
      <c r="A69" s="13">
        <v>62</v>
      </c>
      <c r="B69" s="14" t="s">
        <v>65</v>
      </c>
      <c r="C69" s="14">
        <v>20.54</v>
      </c>
      <c r="D69" s="14"/>
      <c r="E69" s="14">
        <f t="shared" si="1"/>
        <v>20.54</v>
      </c>
      <c r="F69" s="14">
        <v>943.45</v>
      </c>
      <c r="G69" s="14">
        <v>3485.04</v>
      </c>
      <c r="H69" s="14">
        <v>131.38</v>
      </c>
      <c r="I69" s="14">
        <v>2137.9299999999998</v>
      </c>
      <c r="J69" s="14">
        <v>293.55</v>
      </c>
      <c r="K69" s="14">
        <v>9634.67</v>
      </c>
      <c r="L69" s="14"/>
      <c r="M69" s="14">
        <f t="shared" si="0"/>
        <v>9634.67</v>
      </c>
      <c r="N69" s="1"/>
    </row>
    <row r="70" spans="1:14" x14ac:dyDescent="0.25">
      <c r="A70" s="13">
        <v>63</v>
      </c>
      <c r="B70" s="14" t="s">
        <v>66</v>
      </c>
      <c r="C70" s="14"/>
      <c r="D70" s="14"/>
      <c r="E70" s="14">
        <f t="shared" si="1"/>
        <v>0</v>
      </c>
      <c r="F70" s="14"/>
      <c r="G70" s="14"/>
      <c r="H70" s="14"/>
      <c r="I70" s="14"/>
      <c r="J70" s="14"/>
      <c r="K70" s="14"/>
      <c r="L70" s="14"/>
      <c r="M70" s="14">
        <f t="shared" si="0"/>
        <v>0</v>
      </c>
      <c r="N70" s="1"/>
    </row>
    <row r="71" spans="1:14" x14ac:dyDescent="0.25">
      <c r="A71" s="13">
        <v>64</v>
      </c>
      <c r="B71" s="14" t="s">
        <v>67</v>
      </c>
      <c r="C71" s="14"/>
      <c r="D71" s="14">
        <v>2</v>
      </c>
      <c r="E71" s="14">
        <v>2</v>
      </c>
      <c r="F71" s="14">
        <v>86.2</v>
      </c>
      <c r="G71" s="14">
        <v>252.6</v>
      </c>
      <c r="H71" s="14">
        <v>140.66999999999999</v>
      </c>
      <c r="I71" s="14">
        <v>870.98</v>
      </c>
      <c r="J71" s="14"/>
      <c r="K71" s="14">
        <v>1657.81</v>
      </c>
      <c r="L71" s="14"/>
      <c r="M71" s="14">
        <f t="shared" si="0"/>
        <v>1657.81</v>
      </c>
      <c r="N71" s="1"/>
    </row>
    <row r="72" spans="1:14" x14ac:dyDescent="0.25">
      <c r="A72" s="13">
        <v>65</v>
      </c>
      <c r="B72" s="14" t="s">
        <v>68</v>
      </c>
      <c r="C72" s="14"/>
      <c r="D72" s="14"/>
      <c r="E72" s="14">
        <f t="shared" ref="E72:E135" si="2">SUM(C72:D72)</f>
        <v>0</v>
      </c>
      <c r="F72" s="14"/>
      <c r="G72" s="14"/>
      <c r="H72" s="14"/>
      <c r="I72" s="14"/>
      <c r="J72" s="14"/>
      <c r="K72" s="14"/>
      <c r="L72" s="14"/>
      <c r="M72" s="14">
        <f t="shared" ref="M72:M135" si="3">K72+L72</f>
        <v>0</v>
      </c>
      <c r="N72" s="1"/>
    </row>
    <row r="73" spans="1:14" x14ac:dyDescent="0.25">
      <c r="A73" s="13">
        <v>66</v>
      </c>
      <c r="B73" s="14" t="s">
        <v>69</v>
      </c>
      <c r="C73" s="14"/>
      <c r="D73" s="14"/>
      <c r="E73" s="14">
        <f t="shared" si="2"/>
        <v>0</v>
      </c>
      <c r="F73" s="14"/>
      <c r="G73" s="14"/>
      <c r="H73" s="14"/>
      <c r="I73" s="14"/>
      <c r="J73" s="14"/>
      <c r="K73" s="14"/>
      <c r="L73" s="14"/>
      <c r="M73" s="14">
        <f t="shared" si="3"/>
        <v>0</v>
      </c>
      <c r="N73" s="1"/>
    </row>
    <row r="74" spans="1:14" x14ac:dyDescent="0.25">
      <c r="A74" s="13">
        <v>67</v>
      </c>
      <c r="B74" s="14" t="s">
        <v>70</v>
      </c>
      <c r="C74" s="14">
        <v>32.35</v>
      </c>
      <c r="D74" s="14">
        <v>0.3</v>
      </c>
      <c r="E74" s="14">
        <f t="shared" si="2"/>
        <v>32.65</v>
      </c>
      <c r="F74" s="14">
        <v>2856.44</v>
      </c>
      <c r="G74" s="14">
        <v>8577.7099999999991</v>
      </c>
      <c r="H74" s="14"/>
      <c r="I74" s="14">
        <v>2612.94</v>
      </c>
      <c r="J74" s="14"/>
      <c r="K74" s="14">
        <v>18955.46</v>
      </c>
      <c r="L74" s="14"/>
      <c r="M74" s="14">
        <f t="shared" si="3"/>
        <v>18955.46</v>
      </c>
      <c r="N74" s="1"/>
    </row>
    <row r="75" spans="1:14" x14ac:dyDescent="0.25">
      <c r="A75" s="13">
        <v>68</v>
      </c>
      <c r="B75" s="14" t="s">
        <v>71</v>
      </c>
      <c r="C75" s="14"/>
      <c r="D75" s="14"/>
      <c r="E75" s="14">
        <f t="shared" si="2"/>
        <v>0</v>
      </c>
      <c r="F75" s="14"/>
      <c r="G75" s="14"/>
      <c r="H75" s="14"/>
      <c r="I75" s="14"/>
      <c r="J75" s="14"/>
      <c r="K75" s="14"/>
      <c r="L75" s="14"/>
      <c r="M75" s="14">
        <f t="shared" si="3"/>
        <v>0</v>
      </c>
      <c r="N75" s="1"/>
    </row>
    <row r="76" spans="1:14" x14ac:dyDescent="0.25">
      <c r="A76" s="13">
        <v>69</v>
      </c>
      <c r="B76" s="14" t="s">
        <v>72</v>
      </c>
      <c r="C76" s="14"/>
      <c r="D76" s="14"/>
      <c r="E76" s="14">
        <f t="shared" si="2"/>
        <v>0</v>
      </c>
      <c r="F76" s="14"/>
      <c r="G76" s="14"/>
      <c r="H76" s="14"/>
      <c r="I76" s="14"/>
      <c r="J76" s="14"/>
      <c r="K76" s="14"/>
      <c r="L76" s="14"/>
      <c r="M76" s="14">
        <f t="shared" si="3"/>
        <v>0</v>
      </c>
      <c r="N76" s="1"/>
    </row>
    <row r="77" spans="1:14" x14ac:dyDescent="0.25">
      <c r="A77" s="13">
        <v>70</v>
      </c>
      <c r="B77" s="14" t="s">
        <v>73</v>
      </c>
      <c r="C77" s="14"/>
      <c r="D77" s="14"/>
      <c r="E77" s="14">
        <f t="shared" si="2"/>
        <v>0</v>
      </c>
      <c r="F77" s="14"/>
      <c r="G77" s="14"/>
      <c r="H77" s="14"/>
      <c r="I77" s="14"/>
      <c r="J77" s="14"/>
      <c r="K77" s="14"/>
      <c r="L77" s="14"/>
      <c r="M77" s="14">
        <f t="shared" si="3"/>
        <v>0</v>
      </c>
      <c r="N77" s="1"/>
    </row>
    <row r="78" spans="1:14" x14ac:dyDescent="0.25">
      <c r="A78" s="13">
        <v>71</v>
      </c>
      <c r="B78" s="14" t="s">
        <v>74</v>
      </c>
      <c r="C78" s="14"/>
      <c r="D78" s="14"/>
      <c r="E78" s="14">
        <f t="shared" si="2"/>
        <v>0</v>
      </c>
      <c r="F78" s="14"/>
      <c r="G78" s="14"/>
      <c r="H78" s="14"/>
      <c r="I78" s="14"/>
      <c r="J78" s="14"/>
      <c r="K78" s="14"/>
      <c r="L78" s="14"/>
      <c r="M78" s="14">
        <f t="shared" si="3"/>
        <v>0</v>
      </c>
      <c r="N78" s="1"/>
    </row>
    <row r="79" spans="1:14" x14ac:dyDescent="0.25">
      <c r="A79" s="13">
        <v>72</v>
      </c>
      <c r="B79" s="14" t="s">
        <v>75</v>
      </c>
      <c r="C79" s="14"/>
      <c r="D79" s="14"/>
      <c r="E79" s="14">
        <f t="shared" si="2"/>
        <v>0</v>
      </c>
      <c r="F79" s="14"/>
      <c r="G79" s="14"/>
      <c r="H79" s="14"/>
      <c r="I79" s="14"/>
      <c r="J79" s="14"/>
      <c r="K79" s="14"/>
      <c r="L79" s="14"/>
      <c r="M79" s="14">
        <f t="shared" si="3"/>
        <v>0</v>
      </c>
      <c r="N79" s="1"/>
    </row>
    <row r="80" spans="1:14" x14ac:dyDescent="0.25">
      <c r="A80" s="13">
        <v>73</v>
      </c>
      <c r="B80" s="14" t="s">
        <v>76</v>
      </c>
      <c r="C80" s="14">
        <v>0.57999999999999996</v>
      </c>
      <c r="D80" s="14"/>
      <c r="E80" s="14">
        <f t="shared" si="2"/>
        <v>0.57999999999999996</v>
      </c>
      <c r="F80" s="14">
        <v>25</v>
      </c>
      <c r="G80" s="14">
        <v>95.23</v>
      </c>
      <c r="H80" s="14"/>
      <c r="I80" s="14">
        <v>217.75</v>
      </c>
      <c r="J80" s="14"/>
      <c r="K80" s="14">
        <v>408.61</v>
      </c>
      <c r="L80" s="14"/>
      <c r="M80" s="14">
        <f t="shared" si="3"/>
        <v>408.61</v>
      </c>
      <c r="N80" s="1"/>
    </row>
    <row r="81" spans="1:14" x14ac:dyDescent="0.25">
      <c r="A81" s="13">
        <v>74</v>
      </c>
      <c r="B81" s="14" t="s">
        <v>77</v>
      </c>
      <c r="C81" s="14"/>
      <c r="D81" s="14"/>
      <c r="E81" s="14">
        <f t="shared" si="2"/>
        <v>0</v>
      </c>
      <c r="F81" s="14"/>
      <c r="G81" s="14"/>
      <c r="H81" s="14"/>
      <c r="I81" s="14"/>
      <c r="J81" s="14"/>
      <c r="K81" s="14"/>
      <c r="L81" s="14"/>
      <c r="M81" s="14">
        <f t="shared" si="3"/>
        <v>0</v>
      </c>
      <c r="N81" s="1"/>
    </row>
    <row r="82" spans="1:14" x14ac:dyDescent="0.25">
      <c r="A82" s="13">
        <v>75</v>
      </c>
      <c r="B82" s="14" t="s">
        <v>78</v>
      </c>
      <c r="C82" s="14"/>
      <c r="D82" s="14">
        <v>0.5</v>
      </c>
      <c r="E82" s="14">
        <f t="shared" si="2"/>
        <v>0.5</v>
      </c>
      <c r="F82" s="14">
        <v>21.55</v>
      </c>
      <c r="G82" s="14">
        <v>82.09</v>
      </c>
      <c r="H82" s="14"/>
      <c r="I82" s="14">
        <v>217.75</v>
      </c>
      <c r="J82" s="14"/>
      <c r="K82" s="14">
        <v>383.79</v>
      </c>
      <c r="L82" s="14"/>
      <c r="M82" s="14">
        <f t="shared" si="3"/>
        <v>383.79</v>
      </c>
      <c r="N82" s="1"/>
    </row>
    <row r="83" spans="1:14" x14ac:dyDescent="0.25">
      <c r="A83" s="13">
        <v>76</v>
      </c>
      <c r="B83" s="14" t="s">
        <v>79</v>
      </c>
      <c r="C83" s="14"/>
      <c r="D83" s="14"/>
      <c r="E83" s="14">
        <f t="shared" si="2"/>
        <v>0</v>
      </c>
      <c r="F83" s="14"/>
      <c r="G83" s="14"/>
      <c r="H83" s="14"/>
      <c r="I83" s="14"/>
      <c r="J83" s="14"/>
      <c r="K83" s="14"/>
      <c r="L83" s="14"/>
      <c r="M83" s="14">
        <f t="shared" si="3"/>
        <v>0</v>
      </c>
      <c r="N83" s="1"/>
    </row>
    <row r="84" spans="1:14" x14ac:dyDescent="0.25">
      <c r="A84" s="13">
        <v>77</v>
      </c>
      <c r="B84" s="14" t="s">
        <v>80</v>
      </c>
      <c r="C84" s="14"/>
      <c r="D84" s="14"/>
      <c r="E84" s="14">
        <f t="shared" si="2"/>
        <v>0</v>
      </c>
      <c r="F84" s="14"/>
      <c r="G84" s="14"/>
      <c r="H84" s="14"/>
      <c r="I84" s="14"/>
      <c r="J84" s="14"/>
      <c r="K84" s="14"/>
      <c r="L84" s="14"/>
      <c r="M84" s="14">
        <f t="shared" si="3"/>
        <v>0</v>
      </c>
      <c r="N84" s="1"/>
    </row>
    <row r="85" spans="1:14" x14ac:dyDescent="0.25">
      <c r="A85" s="13">
        <v>78</v>
      </c>
      <c r="B85" s="14" t="s">
        <v>81</v>
      </c>
      <c r="C85" s="14"/>
      <c r="D85" s="14"/>
      <c r="E85" s="14">
        <f t="shared" si="2"/>
        <v>0</v>
      </c>
      <c r="F85" s="14"/>
      <c r="G85" s="14"/>
      <c r="H85" s="14"/>
      <c r="I85" s="14"/>
      <c r="J85" s="14"/>
      <c r="K85" s="14"/>
      <c r="L85" s="14"/>
      <c r="M85" s="14">
        <f t="shared" si="3"/>
        <v>0</v>
      </c>
      <c r="N85" s="1"/>
    </row>
    <row r="86" spans="1:14" x14ac:dyDescent="0.25">
      <c r="A86" s="13">
        <v>79</v>
      </c>
      <c r="B86" s="14" t="s">
        <v>82</v>
      </c>
      <c r="C86" s="14"/>
      <c r="D86" s="14"/>
      <c r="E86" s="14">
        <f t="shared" si="2"/>
        <v>0</v>
      </c>
      <c r="F86" s="14"/>
      <c r="G86" s="14"/>
      <c r="H86" s="14"/>
      <c r="I86" s="14"/>
      <c r="J86" s="14"/>
      <c r="K86" s="14"/>
      <c r="L86" s="14"/>
      <c r="M86" s="14">
        <f t="shared" si="3"/>
        <v>0</v>
      </c>
      <c r="N86" s="1"/>
    </row>
    <row r="87" spans="1:14" x14ac:dyDescent="0.25">
      <c r="A87" s="13">
        <v>80</v>
      </c>
      <c r="B87" s="14" t="s">
        <v>83</v>
      </c>
      <c r="C87" s="14"/>
      <c r="D87" s="14"/>
      <c r="E87" s="14">
        <f t="shared" si="2"/>
        <v>0</v>
      </c>
      <c r="F87" s="14"/>
      <c r="G87" s="14"/>
      <c r="H87" s="14"/>
      <c r="I87" s="14"/>
      <c r="J87" s="14"/>
      <c r="K87" s="14"/>
      <c r="L87" s="14"/>
      <c r="M87" s="14">
        <f t="shared" si="3"/>
        <v>0</v>
      </c>
      <c r="N87" s="1"/>
    </row>
    <row r="88" spans="1:14" x14ac:dyDescent="0.25">
      <c r="A88" s="13">
        <v>81</v>
      </c>
      <c r="B88" s="14" t="s">
        <v>84</v>
      </c>
      <c r="C88" s="14"/>
      <c r="D88" s="14">
        <v>0.5</v>
      </c>
      <c r="E88" s="14">
        <f t="shared" si="2"/>
        <v>0.5</v>
      </c>
      <c r="F88" s="14">
        <v>21.55</v>
      </c>
      <c r="G88" s="14">
        <v>63.15</v>
      </c>
      <c r="H88" s="14"/>
      <c r="I88" s="14"/>
      <c r="J88" s="14"/>
      <c r="K88" s="14">
        <v>119.35</v>
      </c>
      <c r="L88" s="14"/>
      <c r="M88" s="14">
        <f t="shared" si="3"/>
        <v>119.35</v>
      </c>
      <c r="N88" s="1"/>
    </row>
    <row r="89" spans="1:14" x14ac:dyDescent="0.25">
      <c r="A89" s="13">
        <v>82</v>
      </c>
      <c r="B89" s="14" t="s">
        <v>85</v>
      </c>
      <c r="C89" s="14"/>
      <c r="D89" s="14"/>
      <c r="E89" s="14">
        <f t="shared" si="2"/>
        <v>0</v>
      </c>
      <c r="F89" s="14"/>
      <c r="G89" s="14"/>
      <c r="H89" s="14"/>
      <c r="I89" s="14"/>
      <c r="J89" s="14"/>
      <c r="K89" s="14"/>
      <c r="L89" s="14"/>
      <c r="M89" s="14">
        <f t="shared" si="3"/>
        <v>0</v>
      </c>
      <c r="N89" s="1"/>
    </row>
    <row r="90" spans="1:14" x14ac:dyDescent="0.25">
      <c r="A90" s="13">
        <v>83</v>
      </c>
      <c r="B90" s="14" t="s">
        <v>86</v>
      </c>
      <c r="C90" s="14"/>
      <c r="D90" s="14"/>
      <c r="E90" s="14">
        <f t="shared" si="2"/>
        <v>0</v>
      </c>
      <c r="F90" s="14"/>
      <c r="G90" s="14"/>
      <c r="H90" s="14"/>
      <c r="I90" s="14"/>
      <c r="J90" s="14"/>
      <c r="K90" s="14"/>
      <c r="L90" s="14"/>
      <c r="M90" s="14">
        <f t="shared" si="3"/>
        <v>0</v>
      </c>
      <c r="N90" s="1"/>
    </row>
    <row r="91" spans="1:14" x14ac:dyDescent="0.25">
      <c r="A91" s="13">
        <v>84</v>
      </c>
      <c r="B91" s="14" t="s">
        <v>87</v>
      </c>
      <c r="C91" s="14"/>
      <c r="D91" s="14"/>
      <c r="E91" s="14">
        <f t="shared" si="2"/>
        <v>0</v>
      </c>
      <c r="F91" s="14"/>
      <c r="G91" s="14"/>
      <c r="H91" s="14"/>
      <c r="I91" s="14"/>
      <c r="J91" s="14"/>
      <c r="K91" s="14"/>
      <c r="L91" s="14"/>
      <c r="M91" s="14">
        <f t="shared" si="3"/>
        <v>0</v>
      </c>
      <c r="N91" s="1"/>
    </row>
    <row r="92" spans="1:14" x14ac:dyDescent="0.25">
      <c r="A92" s="13">
        <v>85</v>
      </c>
      <c r="B92" s="14" t="s">
        <v>88</v>
      </c>
      <c r="C92" s="14"/>
      <c r="D92" s="14"/>
      <c r="E92" s="14">
        <f t="shared" si="2"/>
        <v>0</v>
      </c>
      <c r="F92" s="14"/>
      <c r="G92" s="14"/>
      <c r="H92" s="14"/>
      <c r="I92" s="14"/>
      <c r="J92" s="14"/>
      <c r="K92" s="14"/>
      <c r="L92" s="14"/>
      <c r="M92" s="14">
        <f t="shared" si="3"/>
        <v>0</v>
      </c>
      <c r="N92" s="1"/>
    </row>
    <row r="93" spans="1:14" x14ac:dyDescent="0.25">
      <c r="A93" s="13">
        <v>86</v>
      </c>
      <c r="B93" s="14" t="s">
        <v>197</v>
      </c>
      <c r="C93" s="14"/>
      <c r="D93" s="14"/>
      <c r="E93" s="14">
        <f t="shared" si="2"/>
        <v>0</v>
      </c>
      <c r="F93" s="14"/>
      <c r="G93" s="14"/>
      <c r="H93" s="14"/>
      <c r="I93" s="14"/>
      <c r="J93" s="14"/>
      <c r="K93" s="14"/>
      <c r="L93" s="14"/>
      <c r="M93" s="14">
        <f t="shared" si="3"/>
        <v>0</v>
      </c>
      <c r="N93" s="1"/>
    </row>
    <row r="94" spans="1:14" x14ac:dyDescent="0.25">
      <c r="A94" s="13">
        <v>87</v>
      </c>
      <c r="B94" s="14" t="s">
        <v>89</v>
      </c>
      <c r="C94" s="14"/>
      <c r="D94" s="14"/>
      <c r="E94" s="14">
        <f t="shared" si="2"/>
        <v>0</v>
      </c>
      <c r="F94" s="14"/>
      <c r="G94" s="14"/>
      <c r="H94" s="14"/>
      <c r="I94" s="14"/>
      <c r="J94" s="14"/>
      <c r="K94" s="14"/>
      <c r="L94" s="14"/>
      <c r="M94" s="14">
        <f t="shared" si="3"/>
        <v>0</v>
      </c>
      <c r="N94" s="1"/>
    </row>
    <row r="95" spans="1:14" x14ac:dyDescent="0.25">
      <c r="A95" s="13">
        <v>88</v>
      </c>
      <c r="B95" s="14" t="s">
        <v>90</v>
      </c>
      <c r="C95" s="14"/>
      <c r="D95" s="14"/>
      <c r="E95" s="14">
        <f t="shared" si="2"/>
        <v>0</v>
      </c>
      <c r="F95" s="14"/>
      <c r="G95" s="14"/>
      <c r="H95" s="14"/>
      <c r="I95" s="14"/>
      <c r="J95" s="14"/>
      <c r="K95" s="14"/>
      <c r="L95" s="14"/>
      <c r="M95" s="14">
        <f t="shared" si="3"/>
        <v>0</v>
      </c>
      <c r="N95" s="1"/>
    </row>
    <row r="96" spans="1:14" x14ac:dyDescent="0.25">
      <c r="A96" s="13">
        <v>89</v>
      </c>
      <c r="B96" s="14" t="s">
        <v>91</v>
      </c>
      <c r="C96" s="14"/>
      <c r="D96" s="14"/>
      <c r="E96" s="14">
        <f t="shared" si="2"/>
        <v>0</v>
      </c>
      <c r="F96" s="14"/>
      <c r="G96" s="14"/>
      <c r="H96" s="14"/>
      <c r="I96" s="14"/>
      <c r="J96" s="14"/>
      <c r="K96" s="14"/>
      <c r="L96" s="14"/>
      <c r="M96" s="14">
        <f t="shared" si="3"/>
        <v>0</v>
      </c>
      <c r="N96" s="1"/>
    </row>
    <row r="97" spans="1:14" x14ac:dyDescent="0.25">
      <c r="A97" s="13">
        <v>90</v>
      </c>
      <c r="B97" s="14" t="s">
        <v>92</v>
      </c>
      <c r="C97" s="14"/>
      <c r="D97" s="14"/>
      <c r="E97" s="14">
        <f t="shared" si="2"/>
        <v>0</v>
      </c>
      <c r="F97" s="14"/>
      <c r="G97" s="14"/>
      <c r="H97" s="14"/>
      <c r="I97" s="14"/>
      <c r="J97" s="14"/>
      <c r="K97" s="14"/>
      <c r="L97" s="14"/>
      <c r="M97" s="14">
        <f t="shared" si="3"/>
        <v>0</v>
      </c>
      <c r="N97" s="1"/>
    </row>
    <row r="98" spans="1:14" x14ac:dyDescent="0.25">
      <c r="A98" s="13">
        <v>91</v>
      </c>
      <c r="B98" s="14" t="s">
        <v>93</v>
      </c>
      <c r="C98" s="14"/>
      <c r="D98" s="14"/>
      <c r="E98" s="14">
        <f t="shared" si="2"/>
        <v>0</v>
      </c>
      <c r="F98" s="14"/>
      <c r="G98" s="14"/>
      <c r="H98" s="14"/>
      <c r="I98" s="14"/>
      <c r="J98" s="14"/>
      <c r="K98" s="14"/>
      <c r="L98" s="14"/>
      <c r="M98" s="14">
        <f t="shared" si="3"/>
        <v>0</v>
      </c>
      <c r="N98" s="1"/>
    </row>
    <row r="99" spans="1:14" x14ac:dyDescent="0.25">
      <c r="A99" s="13">
        <v>92</v>
      </c>
      <c r="B99" s="14" t="s">
        <v>94</v>
      </c>
      <c r="C99" s="14"/>
      <c r="D99" s="14"/>
      <c r="E99" s="14">
        <f t="shared" si="2"/>
        <v>0</v>
      </c>
      <c r="F99" s="14"/>
      <c r="G99" s="14"/>
      <c r="H99" s="14"/>
      <c r="I99" s="14"/>
      <c r="J99" s="14"/>
      <c r="K99" s="14"/>
      <c r="L99" s="14"/>
      <c r="M99" s="14">
        <f t="shared" si="3"/>
        <v>0</v>
      </c>
      <c r="N99" s="1"/>
    </row>
    <row r="100" spans="1:14" x14ac:dyDescent="0.25">
      <c r="A100" s="13">
        <v>93</v>
      </c>
      <c r="B100" s="14" t="s">
        <v>95</v>
      </c>
      <c r="C100" s="14"/>
      <c r="D100" s="14"/>
      <c r="E100" s="14">
        <f t="shared" si="2"/>
        <v>0</v>
      </c>
      <c r="F100" s="14"/>
      <c r="G100" s="14"/>
      <c r="H100" s="14"/>
      <c r="I100" s="14"/>
      <c r="J100" s="14"/>
      <c r="K100" s="14"/>
      <c r="L100" s="14"/>
      <c r="M100" s="14">
        <f t="shared" si="3"/>
        <v>0</v>
      </c>
      <c r="N100" s="1"/>
    </row>
    <row r="101" spans="1:14" x14ac:dyDescent="0.25">
      <c r="A101" s="13">
        <v>94</v>
      </c>
      <c r="B101" s="14" t="s">
        <v>96</v>
      </c>
      <c r="C101" s="14"/>
      <c r="D101" s="14"/>
      <c r="E101" s="14">
        <f t="shared" si="2"/>
        <v>0</v>
      </c>
      <c r="F101" s="14"/>
      <c r="G101" s="14"/>
      <c r="H101" s="14"/>
      <c r="I101" s="14"/>
      <c r="J101" s="14"/>
      <c r="K101" s="14"/>
      <c r="L101" s="14"/>
      <c r="M101" s="14">
        <f t="shared" si="3"/>
        <v>0</v>
      </c>
      <c r="N101" s="1"/>
    </row>
    <row r="102" spans="1:14" x14ac:dyDescent="0.25">
      <c r="A102" s="13">
        <v>95</v>
      </c>
      <c r="B102" s="14" t="s">
        <v>97</v>
      </c>
      <c r="C102" s="14"/>
      <c r="D102" s="14"/>
      <c r="E102" s="14">
        <f t="shared" si="2"/>
        <v>0</v>
      </c>
      <c r="F102" s="14"/>
      <c r="G102" s="14"/>
      <c r="H102" s="14"/>
      <c r="I102" s="14"/>
      <c r="J102" s="14"/>
      <c r="K102" s="14"/>
      <c r="L102" s="14"/>
      <c r="M102" s="14">
        <f t="shared" si="3"/>
        <v>0</v>
      </c>
      <c r="N102" s="1"/>
    </row>
    <row r="103" spans="1:14" x14ac:dyDescent="0.25">
      <c r="A103" s="13">
        <v>96</v>
      </c>
      <c r="B103" s="14" t="s">
        <v>99</v>
      </c>
      <c r="C103" s="14"/>
      <c r="D103" s="14"/>
      <c r="E103" s="14">
        <f t="shared" si="2"/>
        <v>0</v>
      </c>
      <c r="F103" s="14"/>
      <c r="G103" s="14"/>
      <c r="H103" s="14"/>
      <c r="I103" s="14"/>
      <c r="J103" s="14"/>
      <c r="K103" s="14"/>
      <c r="L103" s="14"/>
      <c r="M103" s="14">
        <f t="shared" si="3"/>
        <v>0</v>
      </c>
      <c r="N103" s="1"/>
    </row>
    <row r="104" spans="1:14" x14ac:dyDescent="0.25">
      <c r="A104" s="13">
        <v>97</v>
      </c>
      <c r="B104" s="14" t="s">
        <v>100</v>
      </c>
      <c r="C104" s="14">
        <v>21.16</v>
      </c>
      <c r="D104" s="14"/>
      <c r="E104" s="14">
        <f t="shared" si="2"/>
        <v>21.16</v>
      </c>
      <c r="F104" s="14">
        <v>912</v>
      </c>
      <c r="G104" s="14">
        <v>3474.25</v>
      </c>
      <c r="H104" s="14">
        <v>198.48</v>
      </c>
      <c r="I104" s="14">
        <v>2612.94</v>
      </c>
      <c r="J104" s="17"/>
      <c r="K104" s="14">
        <v>9685.0400000000009</v>
      </c>
      <c r="L104" s="14"/>
      <c r="M104" s="14">
        <f t="shared" si="3"/>
        <v>9685.0400000000009</v>
      </c>
      <c r="N104" s="1"/>
    </row>
    <row r="105" spans="1:14" x14ac:dyDescent="0.25">
      <c r="A105" s="13">
        <v>98</v>
      </c>
      <c r="B105" s="14" t="s">
        <v>101</v>
      </c>
      <c r="C105" s="14">
        <v>4.5599999999999996</v>
      </c>
      <c r="D105" s="14"/>
      <c r="E105" s="14">
        <f t="shared" si="2"/>
        <v>4.5599999999999996</v>
      </c>
      <c r="F105" s="14">
        <v>196.54</v>
      </c>
      <c r="G105" s="14">
        <v>748.7</v>
      </c>
      <c r="H105" s="14"/>
      <c r="I105" s="14">
        <v>435.49</v>
      </c>
      <c r="J105" s="14"/>
      <c r="K105" s="14">
        <v>1872.31</v>
      </c>
      <c r="L105" s="14"/>
      <c r="M105" s="14">
        <f t="shared" si="3"/>
        <v>1872.31</v>
      </c>
      <c r="N105" s="1"/>
    </row>
    <row r="106" spans="1:14" x14ac:dyDescent="0.25">
      <c r="A106" s="13">
        <v>99</v>
      </c>
      <c r="B106" s="14" t="s">
        <v>102</v>
      </c>
      <c r="C106" s="14"/>
      <c r="D106" s="14"/>
      <c r="E106" s="14">
        <f t="shared" si="2"/>
        <v>0</v>
      </c>
      <c r="F106" s="14"/>
      <c r="G106" s="14"/>
      <c r="H106" s="14"/>
      <c r="I106" s="14"/>
      <c r="J106" s="14"/>
      <c r="K106" s="14"/>
      <c r="L106" s="14"/>
      <c r="M106" s="14">
        <f t="shared" si="3"/>
        <v>0</v>
      </c>
      <c r="N106" s="1"/>
    </row>
    <row r="107" spans="1:14" x14ac:dyDescent="0.25">
      <c r="A107" s="13">
        <v>100</v>
      </c>
      <c r="B107" s="14" t="s">
        <v>103</v>
      </c>
      <c r="C107" s="14"/>
      <c r="D107" s="14"/>
      <c r="E107" s="14">
        <f t="shared" si="2"/>
        <v>0</v>
      </c>
      <c r="F107" s="14"/>
      <c r="G107" s="14"/>
      <c r="H107" s="14"/>
      <c r="I107" s="14"/>
      <c r="J107" s="14"/>
      <c r="K107" s="14"/>
      <c r="L107" s="14"/>
      <c r="M107" s="14">
        <f t="shared" si="3"/>
        <v>0</v>
      </c>
      <c r="N107" s="1"/>
    </row>
    <row r="108" spans="1:14" x14ac:dyDescent="0.25">
      <c r="A108" s="13">
        <v>101</v>
      </c>
      <c r="B108" s="14" t="s">
        <v>104</v>
      </c>
      <c r="C108" s="14"/>
      <c r="D108" s="14"/>
      <c r="E108" s="14">
        <f t="shared" si="2"/>
        <v>0</v>
      </c>
      <c r="F108" s="14"/>
      <c r="G108" s="14"/>
      <c r="H108" s="14"/>
      <c r="I108" s="14"/>
      <c r="J108" s="14"/>
      <c r="K108" s="14"/>
      <c r="L108" s="14"/>
      <c r="M108" s="14">
        <f t="shared" si="3"/>
        <v>0</v>
      </c>
      <c r="N108" s="1"/>
    </row>
    <row r="109" spans="1:14" x14ac:dyDescent="0.25">
      <c r="A109" s="13">
        <v>102</v>
      </c>
      <c r="B109" s="14" t="s">
        <v>105</v>
      </c>
      <c r="C109" s="14"/>
      <c r="D109" s="14"/>
      <c r="E109" s="14">
        <f t="shared" si="2"/>
        <v>0</v>
      </c>
      <c r="F109" s="14"/>
      <c r="G109" s="14"/>
      <c r="H109" s="14"/>
      <c r="I109" s="14"/>
      <c r="J109" s="14"/>
      <c r="K109" s="14"/>
      <c r="L109" s="14"/>
      <c r="M109" s="14">
        <f t="shared" si="3"/>
        <v>0</v>
      </c>
      <c r="N109" s="1"/>
    </row>
    <row r="110" spans="1:14" x14ac:dyDescent="0.25">
      <c r="A110" s="13">
        <v>103</v>
      </c>
      <c r="B110" s="14" t="s">
        <v>106</v>
      </c>
      <c r="C110" s="14"/>
      <c r="D110" s="14"/>
      <c r="E110" s="14">
        <f t="shared" si="2"/>
        <v>0</v>
      </c>
      <c r="F110" s="14"/>
      <c r="G110" s="14"/>
      <c r="H110" s="14"/>
      <c r="I110" s="14"/>
      <c r="J110" s="14"/>
      <c r="K110" s="14"/>
      <c r="L110" s="14"/>
      <c r="M110" s="14">
        <f t="shared" si="3"/>
        <v>0</v>
      </c>
      <c r="N110" s="1"/>
    </row>
    <row r="111" spans="1:14" x14ac:dyDescent="0.25">
      <c r="A111" s="13">
        <v>104</v>
      </c>
      <c r="B111" s="14" t="s">
        <v>107</v>
      </c>
      <c r="C111" s="14"/>
      <c r="D111" s="14"/>
      <c r="E111" s="14">
        <f t="shared" si="2"/>
        <v>0</v>
      </c>
      <c r="F111" s="14"/>
      <c r="G111" s="14"/>
      <c r="H111" s="14"/>
      <c r="I111" s="14"/>
      <c r="J111" s="14"/>
      <c r="K111" s="14"/>
      <c r="L111" s="14"/>
      <c r="M111" s="14">
        <f t="shared" si="3"/>
        <v>0</v>
      </c>
      <c r="N111" s="1"/>
    </row>
    <row r="112" spans="1:14" x14ac:dyDescent="0.25">
      <c r="A112" s="13">
        <v>105</v>
      </c>
      <c r="B112" s="14" t="s">
        <v>108</v>
      </c>
      <c r="C112" s="14">
        <v>7.86</v>
      </c>
      <c r="D112" s="14">
        <v>5.6</v>
      </c>
      <c r="E112" s="14">
        <f t="shared" si="2"/>
        <v>13.46</v>
      </c>
      <c r="F112" s="14">
        <v>580.13</v>
      </c>
      <c r="G112" s="14">
        <v>1699.99</v>
      </c>
      <c r="H112" s="14"/>
      <c r="I112" s="14"/>
      <c r="J112" s="14"/>
      <c r="K112" s="14">
        <v>3212.98</v>
      </c>
      <c r="L112" s="14"/>
      <c r="M112" s="14">
        <f t="shared" si="3"/>
        <v>3212.98</v>
      </c>
      <c r="N112" s="1"/>
    </row>
    <row r="113" spans="1:14" x14ac:dyDescent="0.25">
      <c r="A113" s="13">
        <v>106</v>
      </c>
      <c r="B113" s="14" t="s">
        <v>109</v>
      </c>
      <c r="C113" s="14"/>
      <c r="D113" s="14"/>
      <c r="E113" s="14">
        <f t="shared" si="2"/>
        <v>0</v>
      </c>
      <c r="F113" s="14"/>
      <c r="G113" s="14"/>
      <c r="H113" s="14"/>
      <c r="I113" s="14">
        <v>1583.66</v>
      </c>
      <c r="J113" s="14">
        <v>119.2</v>
      </c>
      <c r="K113" s="14">
        <v>1888.11</v>
      </c>
      <c r="L113" s="14"/>
      <c r="M113" s="14">
        <f t="shared" si="3"/>
        <v>1888.11</v>
      </c>
      <c r="N113" s="1"/>
    </row>
    <row r="114" spans="1:14" x14ac:dyDescent="0.25">
      <c r="A114" s="13">
        <v>107</v>
      </c>
      <c r="B114" s="14" t="s">
        <v>110</v>
      </c>
      <c r="C114" s="14"/>
      <c r="D114" s="14"/>
      <c r="E114" s="14">
        <f t="shared" si="2"/>
        <v>0</v>
      </c>
      <c r="F114" s="14"/>
      <c r="G114" s="14"/>
      <c r="H114" s="14"/>
      <c r="I114" s="14">
        <v>712.65</v>
      </c>
      <c r="J114" s="14">
        <v>88.16</v>
      </c>
      <c r="K114" s="14">
        <v>914.89</v>
      </c>
      <c r="L114" s="14"/>
      <c r="M114" s="14">
        <f t="shared" si="3"/>
        <v>914.89</v>
      </c>
      <c r="N114" s="1"/>
    </row>
    <row r="115" spans="1:14" x14ac:dyDescent="0.25">
      <c r="A115" s="13">
        <v>108</v>
      </c>
      <c r="B115" s="14" t="s">
        <v>111</v>
      </c>
      <c r="C115" s="14"/>
      <c r="D115" s="14"/>
      <c r="E115" s="14">
        <f t="shared" si="2"/>
        <v>0</v>
      </c>
      <c r="F115" s="14"/>
      <c r="G115" s="14"/>
      <c r="H115" s="14"/>
      <c r="I115" s="14">
        <v>791.82</v>
      </c>
      <c r="J115" s="14">
        <v>84.28</v>
      </c>
      <c r="K115" s="14">
        <v>990.72</v>
      </c>
      <c r="L115" s="14"/>
      <c r="M115" s="14">
        <f t="shared" si="3"/>
        <v>990.72</v>
      </c>
      <c r="N115" s="1"/>
    </row>
    <row r="116" spans="1:14" x14ac:dyDescent="0.25">
      <c r="A116" s="13">
        <v>109</v>
      </c>
      <c r="B116" s="14" t="s">
        <v>112</v>
      </c>
      <c r="C116" s="14">
        <v>3.46</v>
      </c>
      <c r="D116" s="14">
        <v>41.91</v>
      </c>
      <c r="E116" s="14">
        <f t="shared" si="2"/>
        <v>45.37</v>
      </c>
      <c r="F116" s="14">
        <v>1955.45</v>
      </c>
      <c r="G116" s="14">
        <v>7449.27</v>
      </c>
      <c r="H116" s="14">
        <v>1015.66</v>
      </c>
      <c r="I116" s="14">
        <v>1108.56</v>
      </c>
      <c r="J116" s="14">
        <v>117.51</v>
      </c>
      <c r="K116" s="14">
        <v>17384.8</v>
      </c>
      <c r="L116" s="14"/>
      <c r="M116" s="14">
        <f t="shared" si="3"/>
        <v>17384.8</v>
      </c>
      <c r="N116" s="1"/>
    </row>
    <row r="117" spans="1:14" x14ac:dyDescent="0.25">
      <c r="A117" s="13">
        <v>110</v>
      </c>
      <c r="B117" s="14" t="s">
        <v>113</v>
      </c>
      <c r="C117" s="14"/>
      <c r="D117" s="14"/>
      <c r="E117" s="14">
        <f t="shared" si="2"/>
        <v>0</v>
      </c>
      <c r="F117" s="14"/>
      <c r="G117" s="14"/>
      <c r="H117" s="14"/>
      <c r="I117" s="14"/>
      <c r="J117" s="14"/>
      <c r="K117" s="14"/>
      <c r="L117" s="14"/>
      <c r="M117" s="14">
        <f t="shared" si="3"/>
        <v>0</v>
      </c>
      <c r="N117" s="1"/>
    </row>
    <row r="118" spans="1:14" x14ac:dyDescent="0.25">
      <c r="A118" s="13">
        <v>111</v>
      </c>
      <c r="B118" s="14" t="s">
        <v>114</v>
      </c>
      <c r="C118" s="14"/>
      <c r="D118" s="14"/>
      <c r="E118" s="14">
        <f t="shared" si="2"/>
        <v>0</v>
      </c>
      <c r="F118" s="14"/>
      <c r="G118" s="14"/>
      <c r="H118" s="14"/>
      <c r="I118" s="14"/>
      <c r="J118" s="14"/>
      <c r="K118" s="14"/>
      <c r="L118" s="14"/>
      <c r="M118" s="14">
        <f t="shared" si="3"/>
        <v>0</v>
      </c>
      <c r="N118" s="1"/>
    </row>
    <row r="119" spans="1:14" x14ac:dyDescent="0.25">
      <c r="A119" s="13">
        <v>112</v>
      </c>
      <c r="B119" s="14" t="s">
        <v>115</v>
      </c>
      <c r="C119" s="14">
        <v>10.24</v>
      </c>
      <c r="D119" s="14">
        <v>0.3</v>
      </c>
      <c r="E119" s="14">
        <f t="shared" si="2"/>
        <v>10.540000000000001</v>
      </c>
      <c r="F119" s="14">
        <v>2382.7800000000002</v>
      </c>
      <c r="G119" s="14">
        <v>5329.53</v>
      </c>
      <c r="H119" s="14">
        <v>9.9700000000000006</v>
      </c>
      <c r="I119" s="14">
        <v>1741.96</v>
      </c>
      <c r="J119" s="14"/>
      <c r="K119" s="14">
        <v>11920.71</v>
      </c>
      <c r="L119" s="14"/>
      <c r="M119" s="14">
        <f t="shared" si="3"/>
        <v>11920.71</v>
      </c>
      <c r="N119" s="1"/>
    </row>
    <row r="120" spans="1:14" x14ac:dyDescent="0.25">
      <c r="A120" s="13">
        <v>113</v>
      </c>
      <c r="B120" s="14" t="s">
        <v>116</v>
      </c>
      <c r="C120" s="14"/>
      <c r="D120" s="14"/>
      <c r="E120" s="14">
        <f t="shared" si="2"/>
        <v>0</v>
      </c>
      <c r="F120" s="14"/>
      <c r="G120" s="14"/>
      <c r="H120" s="14"/>
      <c r="I120" s="14"/>
      <c r="J120" s="14"/>
      <c r="K120" s="14"/>
      <c r="L120" s="14"/>
      <c r="M120" s="14">
        <f t="shared" si="3"/>
        <v>0</v>
      </c>
      <c r="N120" s="1"/>
    </row>
    <row r="121" spans="1:14" x14ac:dyDescent="0.25">
      <c r="A121" s="13">
        <v>114</v>
      </c>
      <c r="B121" s="14" t="s">
        <v>117</v>
      </c>
      <c r="C121" s="14">
        <v>1.32</v>
      </c>
      <c r="D121" s="14">
        <v>0.3</v>
      </c>
      <c r="E121" s="14">
        <f t="shared" si="2"/>
        <v>1.62</v>
      </c>
      <c r="F121" s="14">
        <v>1313.31</v>
      </c>
      <c r="G121" s="14">
        <v>2651.95</v>
      </c>
      <c r="H121" s="14"/>
      <c r="I121" s="14"/>
      <c r="J121" s="14"/>
      <c r="K121" s="14">
        <v>5012.1899999999996</v>
      </c>
      <c r="L121" s="14"/>
      <c r="M121" s="14">
        <f t="shared" si="3"/>
        <v>5012.1899999999996</v>
      </c>
      <c r="N121" s="1"/>
    </row>
    <row r="122" spans="1:14" x14ac:dyDescent="0.25">
      <c r="A122" s="13">
        <v>115</v>
      </c>
      <c r="B122" s="14" t="s">
        <v>118</v>
      </c>
      <c r="C122" s="14"/>
      <c r="D122" s="14"/>
      <c r="E122" s="14">
        <f t="shared" si="2"/>
        <v>0</v>
      </c>
      <c r="F122" s="14"/>
      <c r="G122" s="14"/>
      <c r="H122" s="14"/>
      <c r="I122" s="14"/>
      <c r="J122" s="14"/>
      <c r="K122" s="14"/>
      <c r="L122" s="14"/>
      <c r="M122" s="14">
        <f t="shared" si="3"/>
        <v>0</v>
      </c>
      <c r="N122" s="1"/>
    </row>
    <row r="123" spans="1:14" x14ac:dyDescent="0.25">
      <c r="A123" s="13">
        <v>116</v>
      </c>
      <c r="B123" s="14" t="s">
        <v>119</v>
      </c>
      <c r="C123" s="14"/>
      <c r="D123" s="14"/>
      <c r="E123" s="14">
        <f t="shared" si="2"/>
        <v>0</v>
      </c>
      <c r="F123" s="14"/>
      <c r="G123" s="14"/>
      <c r="H123" s="14"/>
      <c r="I123" s="14"/>
      <c r="J123" s="14"/>
      <c r="K123" s="14"/>
      <c r="L123" s="14"/>
      <c r="M123" s="14">
        <f t="shared" si="3"/>
        <v>0</v>
      </c>
      <c r="N123" s="1"/>
    </row>
    <row r="124" spans="1:14" x14ac:dyDescent="0.25">
      <c r="A124" s="13">
        <v>117</v>
      </c>
      <c r="B124" s="14" t="s">
        <v>120</v>
      </c>
      <c r="C124" s="14"/>
      <c r="D124" s="14"/>
      <c r="E124" s="14">
        <f t="shared" si="2"/>
        <v>0</v>
      </c>
      <c r="F124" s="14"/>
      <c r="G124" s="14"/>
      <c r="H124" s="14"/>
      <c r="I124" s="14"/>
      <c r="J124" s="14"/>
      <c r="K124" s="14"/>
      <c r="L124" s="14"/>
      <c r="M124" s="14">
        <f t="shared" si="3"/>
        <v>0</v>
      </c>
      <c r="N124" s="1"/>
    </row>
    <row r="125" spans="1:14" x14ac:dyDescent="0.25">
      <c r="A125" s="13">
        <v>118</v>
      </c>
      <c r="B125" s="14" t="s">
        <v>122</v>
      </c>
      <c r="C125" s="14">
        <v>9.58</v>
      </c>
      <c r="D125" s="14">
        <v>8.8000000000000007</v>
      </c>
      <c r="E125" s="14">
        <f t="shared" si="2"/>
        <v>18.380000000000003</v>
      </c>
      <c r="F125" s="14">
        <v>2021.65</v>
      </c>
      <c r="G125" s="14">
        <v>4700.68</v>
      </c>
      <c r="H125" s="14">
        <v>500</v>
      </c>
      <c r="I125" s="14">
        <v>435.49</v>
      </c>
      <c r="J125" s="14"/>
      <c r="K125" s="14">
        <v>10286.540000000001</v>
      </c>
      <c r="L125" s="14"/>
      <c r="M125" s="14">
        <f t="shared" si="3"/>
        <v>10286.540000000001</v>
      </c>
      <c r="N125" s="1"/>
    </row>
    <row r="126" spans="1:14" x14ac:dyDescent="0.25">
      <c r="A126" s="13">
        <v>119</v>
      </c>
      <c r="B126" s="14" t="s">
        <v>123</v>
      </c>
      <c r="C126" s="14"/>
      <c r="D126" s="14"/>
      <c r="E126" s="14">
        <f t="shared" si="2"/>
        <v>0</v>
      </c>
      <c r="F126" s="14"/>
      <c r="G126" s="14"/>
      <c r="H126" s="14"/>
      <c r="I126" s="14"/>
      <c r="J126" s="14"/>
      <c r="K126" s="14"/>
      <c r="L126" s="14"/>
      <c r="M126" s="14">
        <f t="shared" si="3"/>
        <v>0</v>
      </c>
      <c r="N126" s="1"/>
    </row>
    <row r="127" spans="1:14" x14ac:dyDescent="0.25">
      <c r="A127" s="13">
        <v>120</v>
      </c>
      <c r="B127" s="14" t="s">
        <v>124</v>
      </c>
      <c r="C127" s="14"/>
      <c r="D127" s="14"/>
      <c r="E127" s="14">
        <f t="shared" si="2"/>
        <v>0</v>
      </c>
      <c r="F127" s="14"/>
      <c r="G127" s="14"/>
      <c r="H127" s="14"/>
      <c r="I127" s="14"/>
      <c r="J127" s="14"/>
      <c r="K127" s="14"/>
      <c r="L127" s="14"/>
      <c r="M127" s="14">
        <f t="shared" si="3"/>
        <v>0</v>
      </c>
      <c r="N127" s="1"/>
    </row>
    <row r="128" spans="1:14" x14ac:dyDescent="0.25">
      <c r="A128" s="13">
        <v>121</v>
      </c>
      <c r="B128" s="14" t="s">
        <v>125</v>
      </c>
      <c r="C128" s="14">
        <v>0.5</v>
      </c>
      <c r="D128" s="14"/>
      <c r="E128" s="14">
        <f t="shared" si="2"/>
        <v>0.5</v>
      </c>
      <c r="F128" s="14">
        <v>21.55</v>
      </c>
      <c r="G128" s="14">
        <v>63.15</v>
      </c>
      <c r="H128" s="14"/>
      <c r="I128" s="14"/>
      <c r="J128" s="14"/>
      <c r="K128" s="14">
        <v>119.35</v>
      </c>
      <c r="L128" s="14"/>
      <c r="M128" s="14">
        <f t="shared" si="3"/>
        <v>119.35</v>
      </c>
      <c r="N128" s="1"/>
    </row>
    <row r="129" spans="1:14" x14ac:dyDescent="0.25">
      <c r="A129" s="13">
        <v>122</v>
      </c>
      <c r="B129" s="14" t="s">
        <v>126</v>
      </c>
      <c r="C129" s="14"/>
      <c r="D129" s="14">
        <v>0.6</v>
      </c>
      <c r="E129" s="14">
        <f t="shared" si="2"/>
        <v>0.6</v>
      </c>
      <c r="F129" s="14">
        <v>25.86</v>
      </c>
      <c r="G129" s="14">
        <v>75.78</v>
      </c>
      <c r="H129" s="14"/>
      <c r="I129" s="14"/>
      <c r="J129" s="14"/>
      <c r="K129" s="14">
        <v>143.22</v>
      </c>
      <c r="L129" s="14"/>
      <c r="M129" s="14">
        <f t="shared" si="3"/>
        <v>143.22</v>
      </c>
      <c r="N129" s="1"/>
    </row>
    <row r="130" spans="1:14" x14ac:dyDescent="0.25">
      <c r="A130" s="13">
        <v>123</v>
      </c>
      <c r="B130" s="14" t="s">
        <v>127</v>
      </c>
      <c r="C130" s="14"/>
      <c r="D130" s="14"/>
      <c r="E130" s="14">
        <f t="shared" si="2"/>
        <v>0</v>
      </c>
      <c r="F130" s="14"/>
      <c r="G130" s="14"/>
      <c r="H130" s="14"/>
      <c r="I130" s="14"/>
      <c r="J130" s="14"/>
      <c r="K130" s="14"/>
      <c r="L130" s="14"/>
      <c r="M130" s="14">
        <f t="shared" si="3"/>
        <v>0</v>
      </c>
      <c r="N130" s="1"/>
    </row>
    <row r="131" spans="1:14" x14ac:dyDescent="0.25">
      <c r="A131" s="13">
        <v>124</v>
      </c>
      <c r="B131" s="14" t="s">
        <v>128</v>
      </c>
      <c r="C131" s="14"/>
      <c r="D131" s="14"/>
      <c r="E131" s="14">
        <f t="shared" si="2"/>
        <v>0</v>
      </c>
      <c r="F131" s="14"/>
      <c r="G131" s="14"/>
      <c r="H131" s="14"/>
      <c r="I131" s="14"/>
      <c r="J131" s="14"/>
      <c r="K131" s="14"/>
      <c r="L131" s="14"/>
      <c r="M131" s="14">
        <f t="shared" si="3"/>
        <v>0</v>
      </c>
      <c r="N131" s="1"/>
    </row>
    <row r="132" spans="1:14" x14ac:dyDescent="0.25">
      <c r="A132" s="13">
        <v>125</v>
      </c>
      <c r="B132" s="14" t="s">
        <v>129</v>
      </c>
      <c r="C132" s="14">
        <v>11.16</v>
      </c>
      <c r="D132" s="14"/>
      <c r="E132" s="14">
        <f t="shared" si="2"/>
        <v>11.16</v>
      </c>
      <c r="F132" s="14">
        <v>481</v>
      </c>
      <c r="G132" s="14">
        <v>1409.5</v>
      </c>
      <c r="H132" s="14">
        <v>551</v>
      </c>
      <c r="I132" s="14">
        <v>4354.8999999999996</v>
      </c>
      <c r="J132" s="14"/>
      <c r="K132" s="14">
        <v>8278</v>
      </c>
      <c r="L132" s="14"/>
      <c r="M132" s="14">
        <f t="shared" si="3"/>
        <v>8278</v>
      </c>
      <c r="N132" s="1"/>
    </row>
    <row r="133" spans="1:14" x14ac:dyDescent="0.25">
      <c r="A133" s="13">
        <v>126</v>
      </c>
      <c r="B133" s="14" t="s">
        <v>130</v>
      </c>
      <c r="C133" s="14"/>
      <c r="D133" s="14"/>
      <c r="E133" s="14">
        <f t="shared" si="2"/>
        <v>0</v>
      </c>
      <c r="F133" s="14"/>
      <c r="G133" s="14"/>
      <c r="H133" s="14"/>
      <c r="I133" s="14"/>
      <c r="J133" s="14"/>
      <c r="K133" s="14"/>
      <c r="L133" s="14"/>
      <c r="M133" s="14">
        <f t="shared" si="3"/>
        <v>0</v>
      </c>
      <c r="N133" s="1"/>
    </row>
    <row r="134" spans="1:14" x14ac:dyDescent="0.25">
      <c r="A134" s="13">
        <v>127</v>
      </c>
      <c r="B134" s="14" t="s">
        <v>131</v>
      </c>
      <c r="C134" s="14"/>
      <c r="D134" s="14"/>
      <c r="E134" s="14">
        <f t="shared" si="2"/>
        <v>0</v>
      </c>
      <c r="F134" s="14"/>
      <c r="G134" s="14"/>
      <c r="H134" s="14"/>
      <c r="I134" s="14"/>
      <c r="J134" s="14"/>
      <c r="K134" s="14"/>
      <c r="L134" s="14"/>
      <c r="M134" s="14">
        <f t="shared" si="3"/>
        <v>0</v>
      </c>
      <c r="N134" s="1"/>
    </row>
    <row r="135" spans="1:14" x14ac:dyDescent="0.25">
      <c r="A135" s="13">
        <v>128</v>
      </c>
      <c r="B135" s="14" t="s">
        <v>132</v>
      </c>
      <c r="C135" s="14"/>
      <c r="D135" s="14"/>
      <c r="E135" s="14">
        <f t="shared" si="2"/>
        <v>0</v>
      </c>
      <c r="F135" s="14"/>
      <c r="G135" s="14"/>
      <c r="H135" s="14"/>
      <c r="I135" s="14"/>
      <c r="J135" s="14"/>
      <c r="K135" s="14"/>
      <c r="L135" s="14"/>
      <c r="M135" s="14">
        <f t="shared" si="3"/>
        <v>0</v>
      </c>
      <c r="N135" s="1"/>
    </row>
    <row r="136" spans="1:14" x14ac:dyDescent="0.25">
      <c r="A136" s="13">
        <v>129</v>
      </c>
      <c r="B136" s="14" t="s">
        <v>133</v>
      </c>
      <c r="C136" s="14"/>
      <c r="D136" s="14"/>
      <c r="E136" s="14">
        <f t="shared" ref="E136:E173" si="4">SUM(C136:D136)</f>
        <v>0</v>
      </c>
      <c r="F136" s="14"/>
      <c r="G136" s="14"/>
      <c r="H136" s="14"/>
      <c r="I136" s="14"/>
      <c r="J136" s="14"/>
      <c r="K136" s="14"/>
      <c r="L136" s="14"/>
      <c r="M136" s="14">
        <f t="shared" ref="M136:M172" si="5">K136+L136</f>
        <v>0</v>
      </c>
      <c r="N136" s="1"/>
    </row>
    <row r="137" spans="1:14" x14ac:dyDescent="0.25">
      <c r="A137" s="13">
        <v>130</v>
      </c>
      <c r="B137" s="14" t="s">
        <v>134</v>
      </c>
      <c r="C137" s="14"/>
      <c r="D137" s="14"/>
      <c r="E137" s="14">
        <f t="shared" si="4"/>
        <v>0</v>
      </c>
      <c r="F137" s="14"/>
      <c r="G137" s="14"/>
      <c r="H137" s="14"/>
      <c r="I137" s="14"/>
      <c r="J137" s="14"/>
      <c r="K137" s="14"/>
      <c r="L137" s="14"/>
      <c r="M137" s="14">
        <f t="shared" si="5"/>
        <v>0</v>
      </c>
      <c r="N137" s="1"/>
    </row>
    <row r="138" spans="1:14" x14ac:dyDescent="0.25">
      <c r="A138" s="13">
        <v>131</v>
      </c>
      <c r="B138" s="14" t="s">
        <v>135</v>
      </c>
      <c r="C138" s="14"/>
      <c r="D138" s="14">
        <v>82.65</v>
      </c>
      <c r="E138" s="14">
        <f t="shared" si="4"/>
        <v>82.65</v>
      </c>
      <c r="F138" s="14">
        <v>3919.41</v>
      </c>
      <c r="G138" s="14">
        <v>14261.49</v>
      </c>
      <c r="H138" s="14">
        <v>22990.9</v>
      </c>
      <c r="I138" s="14">
        <v>1425.29</v>
      </c>
      <c r="J138" s="14">
        <v>396.71</v>
      </c>
      <c r="K138" s="14">
        <v>72653.350000000006</v>
      </c>
      <c r="L138" s="14"/>
      <c r="M138" s="14">
        <f t="shared" si="5"/>
        <v>72653.350000000006</v>
      </c>
      <c r="N138" s="1"/>
    </row>
    <row r="139" spans="1:14" x14ac:dyDescent="0.25">
      <c r="A139" s="13">
        <v>132</v>
      </c>
      <c r="B139" s="14" t="s">
        <v>136</v>
      </c>
      <c r="C139" s="14"/>
      <c r="D139" s="14"/>
      <c r="E139" s="14">
        <f t="shared" si="4"/>
        <v>0</v>
      </c>
      <c r="F139" s="14">
        <v>463.86</v>
      </c>
      <c r="G139" s="14">
        <v>897.67</v>
      </c>
      <c r="H139" s="14"/>
      <c r="I139" s="14">
        <v>3642.4</v>
      </c>
      <c r="J139" s="14">
        <v>450.5</v>
      </c>
      <c r="K139" s="14">
        <v>6372.57</v>
      </c>
      <c r="L139" s="14"/>
      <c r="M139" s="14">
        <f t="shared" si="5"/>
        <v>6372.57</v>
      </c>
      <c r="N139" s="1"/>
    </row>
    <row r="140" spans="1:14" x14ac:dyDescent="0.25">
      <c r="A140" s="13">
        <v>133</v>
      </c>
      <c r="B140" s="14" t="s">
        <v>137</v>
      </c>
      <c r="C140" s="14"/>
      <c r="D140" s="14"/>
      <c r="E140" s="14">
        <f t="shared" si="4"/>
        <v>0</v>
      </c>
      <c r="F140" s="14">
        <v>276.38</v>
      </c>
      <c r="G140" s="14">
        <v>534.86</v>
      </c>
      <c r="H140" s="14"/>
      <c r="I140" s="14">
        <v>1742.02</v>
      </c>
      <c r="J140" s="14">
        <v>345.43</v>
      </c>
      <c r="K140" s="14">
        <v>3492.86</v>
      </c>
      <c r="L140" s="14"/>
      <c r="M140" s="14">
        <f t="shared" si="5"/>
        <v>3492.86</v>
      </c>
      <c r="N140" s="1"/>
    </row>
    <row r="141" spans="1:14" x14ac:dyDescent="0.25">
      <c r="A141" s="13">
        <v>134</v>
      </c>
      <c r="B141" s="14" t="s">
        <v>138</v>
      </c>
      <c r="C141" s="14"/>
      <c r="D141" s="14"/>
      <c r="E141" s="14">
        <f t="shared" si="4"/>
        <v>0</v>
      </c>
      <c r="F141" s="14"/>
      <c r="G141" s="14"/>
      <c r="H141" s="14"/>
      <c r="I141" s="14">
        <v>1979.57</v>
      </c>
      <c r="J141" s="14">
        <v>400.25</v>
      </c>
      <c r="K141" s="14">
        <v>2835.03</v>
      </c>
      <c r="L141" s="14"/>
      <c r="M141" s="14">
        <f t="shared" si="5"/>
        <v>2835.03</v>
      </c>
      <c r="N141" s="1"/>
    </row>
    <row r="142" spans="1:14" x14ac:dyDescent="0.25">
      <c r="A142" s="13">
        <v>135</v>
      </c>
      <c r="B142" s="14" t="s">
        <v>139</v>
      </c>
      <c r="C142" s="14">
        <v>4.4000000000000004</v>
      </c>
      <c r="D142" s="14"/>
      <c r="E142" s="14">
        <f t="shared" si="4"/>
        <v>4.4000000000000004</v>
      </c>
      <c r="F142" s="14">
        <v>189.64</v>
      </c>
      <c r="G142" s="14">
        <v>722.43</v>
      </c>
      <c r="H142" s="14">
        <v>91.76</v>
      </c>
      <c r="I142" s="14">
        <v>2375.48</v>
      </c>
      <c r="J142" s="14">
        <v>400.8</v>
      </c>
      <c r="K142" s="14">
        <v>4790.59</v>
      </c>
      <c r="L142" s="14"/>
      <c r="M142" s="14">
        <f t="shared" si="5"/>
        <v>4790.59</v>
      </c>
      <c r="N142" s="1"/>
    </row>
    <row r="143" spans="1:14" x14ac:dyDescent="0.25">
      <c r="A143" s="13">
        <v>136</v>
      </c>
      <c r="B143" s="14" t="s">
        <v>140</v>
      </c>
      <c r="C143" s="14"/>
      <c r="D143" s="14"/>
      <c r="E143" s="14">
        <f t="shared" si="4"/>
        <v>0</v>
      </c>
      <c r="F143" s="14"/>
      <c r="G143" s="14"/>
      <c r="H143" s="14"/>
      <c r="I143" s="14">
        <v>2533.85</v>
      </c>
      <c r="J143" s="14">
        <v>398.89</v>
      </c>
      <c r="K143" s="14">
        <v>3414.44</v>
      </c>
      <c r="L143" s="14"/>
      <c r="M143" s="14">
        <f t="shared" si="5"/>
        <v>3414.44</v>
      </c>
      <c r="N143" s="1"/>
    </row>
    <row r="144" spans="1:14" x14ac:dyDescent="0.25">
      <c r="A144" s="13">
        <v>137</v>
      </c>
      <c r="B144" s="14" t="s">
        <v>141</v>
      </c>
      <c r="C144" s="14"/>
      <c r="D144" s="14"/>
      <c r="E144" s="14">
        <f t="shared" si="4"/>
        <v>0</v>
      </c>
      <c r="F144" s="14"/>
      <c r="G144" s="14"/>
      <c r="H144" s="14"/>
      <c r="I144" s="14"/>
      <c r="J144" s="14"/>
      <c r="K144" s="14"/>
      <c r="L144" s="14"/>
      <c r="M144" s="14">
        <f t="shared" si="5"/>
        <v>0</v>
      </c>
      <c r="N144" s="1"/>
    </row>
    <row r="145" spans="1:14" x14ac:dyDescent="0.25">
      <c r="A145" s="13">
        <v>138</v>
      </c>
      <c r="B145" s="14" t="s">
        <v>142</v>
      </c>
      <c r="C145" s="14">
        <v>1.94</v>
      </c>
      <c r="D145" s="14"/>
      <c r="E145" s="14">
        <f t="shared" si="4"/>
        <v>1.94</v>
      </c>
      <c r="F145" s="14">
        <v>416.18</v>
      </c>
      <c r="G145" s="14">
        <v>986.63</v>
      </c>
      <c r="H145" s="14"/>
      <c r="I145" s="14">
        <v>435.49</v>
      </c>
      <c r="J145" s="14"/>
      <c r="K145" s="14">
        <v>2321.98</v>
      </c>
      <c r="L145" s="14"/>
      <c r="M145" s="14">
        <f t="shared" si="5"/>
        <v>2321.98</v>
      </c>
      <c r="N145" s="1"/>
    </row>
    <row r="146" spans="1:14" x14ac:dyDescent="0.25">
      <c r="A146" s="13">
        <v>139</v>
      </c>
      <c r="B146" s="14" t="s">
        <v>143</v>
      </c>
      <c r="C146" s="14"/>
      <c r="D146" s="14">
        <v>0.5</v>
      </c>
      <c r="E146" s="14">
        <f t="shared" si="4"/>
        <v>0.5</v>
      </c>
      <c r="F146" s="14">
        <v>21.55</v>
      </c>
      <c r="G146" s="14">
        <v>88.41</v>
      </c>
      <c r="H146" s="14"/>
      <c r="I146" s="14"/>
      <c r="J146" s="14"/>
      <c r="K146" s="14">
        <v>167.09</v>
      </c>
      <c r="L146" s="14"/>
      <c r="M146" s="14">
        <f t="shared" si="5"/>
        <v>167.09</v>
      </c>
      <c r="N146" s="1"/>
    </row>
    <row r="147" spans="1:14" x14ac:dyDescent="0.25">
      <c r="A147" s="13">
        <v>140</v>
      </c>
      <c r="B147" s="14" t="s">
        <v>144</v>
      </c>
      <c r="C147" s="14"/>
      <c r="D147" s="14"/>
      <c r="E147" s="14">
        <f t="shared" si="4"/>
        <v>0</v>
      </c>
      <c r="F147" s="14"/>
      <c r="G147" s="14"/>
      <c r="H147" s="14"/>
      <c r="I147" s="14"/>
      <c r="J147" s="14"/>
      <c r="K147" s="14"/>
      <c r="L147" s="14"/>
      <c r="M147" s="14">
        <f t="shared" si="5"/>
        <v>0</v>
      </c>
      <c r="N147" s="1"/>
    </row>
    <row r="148" spans="1:14" x14ac:dyDescent="0.25">
      <c r="A148" s="13">
        <v>141</v>
      </c>
      <c r="B148" s="14" t="s">
        <v>145</v>
      </c>
      <c r="C148" s="14">
        <v>0.6</v>
      </c>
      <c r="D148" s="14">
        <v>1.56</v>
      </c>
      <c r="E148" s="14">
        <f t="shared" si="4"/>
        <v>2.16</v>
      </c>
      <c r="F148" s="14">
        <v>93.1</v>
      </c>
      <c r="G148" s="14">
        <v>381.93</v>
      </c>
      <c r="H148" s="14">
        <v>641.04999999999995</v>
      </c>
      <c r="I148" s="14">
        <v>1306.47</v>
      </c>
      <c r="J148" s="14"/>
      <c r="K148" s="14">
        <v>3305.28</v>
      </c>
      <c r="L148" s="14"/>
      <c r="M148" s="14">
        <f t="shared" si="5"/>
        <v>3305.28</v>
      </c>
      <c r="N148" s="1"/>
    </row>
    <row r="149" spans="1:14" x14ac:dyDescent="0.25">
      <c r="A149" s="13">
        <v>142</v>
      </c>
      <c r="B149" s="14" t="s">
        <v>146</v>
      </c>
      <c r="C149" s="14">
        <v>3.78</v>
      </c>
      <c r="D149" s="14"/>
      <c r="E149" s="14">
        <f t="shared" si="4"/>
        <v>3.78</v>
      </c>
      <c r="F149" s="14">
        <v>162.91999999999999</v>
      </c>
      <c r="G149" s="14">
        <v>668.38</v>
      </c>
      <c r="H149" s="14">
        <v>100.22</v>
      </c>
      <c r="I149" s="14">
        <v>435.49</v>
      </c>
      <c r="J149" s="17"/>
      <c r="K149" s="14">
        <v>1909.91</v>
      </c>
      <c r="L149" s="14"/>
      <c r="M149" s="14">
        <f t="shared" si="5"/>
        <v>1909.91</v>
      </c>
      <c r="N149" s="1"/>
    </row>
    <row r="150" spans="1:14" x14ac:dyDescent="0.25">
      <c r="A150" s="13">
        <v>143</v>
      </c>
      <c r="B150" s="14" t="s">
        <v>147</v>
      </c>
      <c r="C150" s="14"/>
      <c r="D150" s="14">
        <v>1.75</v>
      </c>
      <c r="E150" s="14">
        <f t="shared" si="4"/>
        <v>1.75</v>
      </c>
      <c r="F150" s="14">
        <v>75.430000000000007</v>
      </c>
      <c r="G150" s="14">
        <v>309.43</v>
      </c>
      <c r="H150" s="14">
        <v>2.88</v>
      </c>
      <c r="I150" s="14">
        <v>870.98</v>
      </c>
      <c r="J150" s="14"/>
      <c r="K150" s="14">
        <v>1504.8</v>
      </c>
      <c r="L150" s="14"/>
      <c r="M150" s="14">
        <f t="shared" si="5"/>
        <v>1504.8</v>
      </c>
      <c r="N150" s="1"/>
    </row>
    <row r="151" spans="1:14" x14ac:dyDescent="0.25">
      <c r="A151" s="13">
        <v>144</v>
      </c>
      <c r="B151" s="14" t="s">
        <v>148</v>
      </c>
      <c r="C151" s="14"/>
      <c r="D151" s="14"/>
      <c r="E151" s="14">
        <f t="shared" si="4"/>
        <v>0</v>
      </c>
      <c r="F151" s="14"/>
      <c r="G151" s="14"/>
      <c r="H151" s="14"/>
      <c r="I151" s="14"/>
      <c r="J151" s="14"/>
      <c r="K151" s="14"/>
      <c r="L151" s="14"/>
      <c r="M151" s="14">
        <f t="shared" si="5"/>
        <v>0</v>
      </c>
      <c r="N151" s="1"/>
    </row>
    <row r="152" spans="1:14" x14ac:dyDescent="0.25">
      <c r="A152" s="13">
        <v>145</v>
      </c>
      <c r="B152" s="14" t="s">
        <v>149</v>
      </c>
      <c r="C152" s="14">
        <v>23.84</v>
      </c>
      <c r="D152" s="14">
        <v>0.9</v>
      </c>
      <c r="E152" s="14">
        <v>25.74</v>
      </c>
      <c r="F152" s="14">
        <v>1982.23</v>
      </c>
      <c r="G152" s="14">
        <v>6240.46</v>
      </c>
      <c r="H152" s="14"/>
      <c r="I152" s="14">
        <v>2177.4499999999998</v>
      </c>
      <c r="J152" s="14"/>
      <c r="K152" s="14">
        <v>14080.8</v>
      </c>
      <c r="L152" s="14"/>
      <c r="M152" s="14">
        <f t="shared" si="5"/>
        <v>14080.8</v>
      </c>
      <c r="N152" s="1"/>
    </row>
    <row r="153" spans="1:14" x14ac:dyDescent="0.25">
      <c r="A153" s="13">
        <v>146</v>
      </c>
      <c r="B153" s="14" t="s">
        <v>150</v>
      </c>
      <c r="C153" s="14"/>
      <c r="D153" s="14"/>
      <c r="E153" s="14">
        <f t="shared" si="4"/>
        <v>0</v>
      </c>
      <c r="F153" s="14"/>
      <c r="G153" s="14"/>
      <c r="H153" s="14"/>
      <c r="I153" s="14"/>
      <c r="J153" s="14"/>
      <c r="K153" s="14"/>
      <c r="L153" s="14"/>
      <c r="M153" s="14">
        <f t="shared" si="5"/>
        <v>0</v>
      </c>
      <c r="N153" s="1"/>
    </row>
    <row r="154" spans="1:14" x14ac:dyDescent="0.25">
      <c r="A154" s="13">
        <v>147</v>
      </c>
      <c r="B154" s="14" t="s">
        <v>151</v>
      </c>
      <c r="C154" s="14">
        <v>16.3</v>
      </c>
      <c r="D154" s="14">
        <v>0.3</v>
      </c>
      <c r="E154" s="14">
        <v>17.600000000000001</v>
      </c>
      <c r="F154" s="14">
        <v>1383.75</v>
      </c>
      <c r="G154" s="14">
        <v>4321.8999999999996</v>
      </c>
      <c r="H154" s="14"/>
      <c r="I154" s="14">
        <v>435.49</v>
      </c>
      <c r="J154" s="14"/>
      <c r="K154" s="14">
        <v>8625.65</v>
      </c>
      <c r="L154" s="14"/>
      <c r="M154" s="14">
        <f t="shared" si="5"/>
        <v>8625.65</v>
      </c>
      <c r="N154" s="1"/>
    </row>
    <row r="155" spans="1:14" x14ac:dyDescent="0.25">
      <c r="A155" s="13">
        <v>148</v>
      </c>
      <c r="B155" s="14" t="s">
        <v>152</v>
      </c>
      <c r="C155" s="14"/>
      <c r="D155" s="14"/>
      <c r="E155" s="14">
        <f t="shared" si="4"/>
        <v>0</v>
      </c>
      <c r="F155" s="14"/>
      <c r="G155" s="14"/>
      <c r="H155" s="14"/>
      <c r="I155" s="14">
        <v>435.49</v>
      </c>
      <c r="J155" s="14"/>
      <c r="K155" s="14">
        <v>457.26</v>
      </c>
      <c r="L155" s="14"/>
      <c r="M155" s="14">
        <f t="shared" si="5"/>
        <v>457.26</v>
      </c>
      <c r="N155" s="1"/>
    </row>
    <row r="156" spans="1:14" x14ac:dyDescent="0.25">
      <c r="A156" s="13">
        <v>149</v>
      </c>
      <c r="B156" s="14" t="s">
        <v>153</v>
      </c>
      <c r="C156" s="14">
        <v>21.22</v>
      </c>
      <c r="D156" s="14">
        <v>0.3</v>
      </c>
      <c r="E156" s="14">
        <f t="shared" si="4"/>
        <v>21.52</v>
      </c>
      <c r="F156" s="14">
        <v>2185.52</v>
      </c>
      <c r="G156" s="14">
        <v>6239.68</v>
      </c>
      <c r="H156" s="14"/>
      <c r="I156" s="14">
        <v>2177.4499999999998</v>
      </c>
      <c r="J156" s="14"/>
      <c r="K156" s="14">
        <v>14079.31</v>
      </c>
      <c r="L156" s="14"/>
      <c r="M156" s="14">
        <f t="shared" si="5"/>
        <v>14079.31</v>
      </c>
      <c r="N156" s="1"/>
    </row>
    <row r="157" spans="1:14" x14ac:dyDescent="0.25">
      <c r="A157" s="13">
        <v>150</v>
      </c>
      <c r="B157" s="14" t="s">
        <v>154</v>
      </c>
      <c r="C157" s="14">
        <v>91.81</v>
      </c>
      <c r="D157" s="14">
        <v>0.3</v>
      </c>
      <c r="E157" s="14">
        <v>92.61</v>
      </c>
      <c r="F157" s="14">
        <v>5340</v>
      </c>
      <c r="G157" s="14">
        <v>20371.849999999999</v>
      </c>
      <c r="H157" s="14">
        <v>398.42</v>
      </c>
      <c r="I157" s="14">
        <v>2177.4499999999998</v>
      </c>
      <c r="J157" s="14"/>
      <c r="K157" s="14">
        <v>41542.14</v>
      </c>
      <c r="L157" s="14"/>
      <c r="M157" s="14">
        <f t="shared" si="5"/>
        <v>41542.14</v>
      </c>
      <c r="N157" s="1"/>
    </row>
    <row r="158" spans="1:14" x14ac:dyDescent="0.25">
      <c r="A158" s="13">
        <v>151</v>
      </c>
      <c r="B158" s="14" t="s">
        <v>155</v>
      </c>
      <c r="C158" s="14">
        <v>53.5</v>
      </c>
      <c r="D158" s="14">
        <v>2.2999999999999998</v>
      </c>
      <c r="E158" s="14">
        <f t="shared" si="4"/>
        <v>55.8</v>
      </c>
      <c r="F158" s="14">
        <v>2988.9</v>
      </c>
      <c r="G158" s="14">
        <v>10996.53</v>
      </c>
      <c r="H158" s="14"/>
      <c r="I158" s="14">
        <v>2177.4499999999998</v>
      </c>
      <c r="J158" s="14"/>
      <c r="K158" s="14">
        <v>23069.759999999998</v>
      </c>
      <c r="L158" s="14"/>
      <c r="M158" s="14">
        <f t="shared" si="5"/>
        <v>23069.759999999998</v>
      </c>
      <c r="N158" s="1"/>
    </row>
    <row r="159" spans="1:14" x14ac:dyDescent="0.25">
      <c r="A159" s="13">
        <v>152</v>
      </c>
      <c r="B159" s="14" t="s">
        <v>156</v>
      </c>
      <c r="C159" s="14"/>
      <c r="D159" s="14"/>
      <c r="E159" s="14">
        <f t="shared" si="4"/>
        <v>0</v>
      </c>
      <c r="F159" s="14"/>
      <c r="G159" s="14"/>
      <c r="H159" s="14"/>
      <c r="I159" s="14"/>
      <c r="J159" s="14"/>
      <c r="K159" s="14"/>
      <c r="L159" s="14"/>
      <c r="M159" s="14">
        <f t="shared" si="5"/>
        <v>0</v>
      </c>
      <c r="N159" s="1"/>
    </row>
    <row r="160" spans="1:14" x14ac:dyDescent="0.25">
      <c r="A160" s="13">
        <v>153</v>
      </c>
      <c r="B160" s="14" t="s">
        <v>157</v>
      </c>
      <c r="C160" s="14"/>
      <c r="D160" s="14"/>
      <c r="E160" s="14">
        <f t="shared" si="4"/>
        <v>0</v>
      </c>
      <c r="F160" s="14"/>
      <c r="G160" s="14"/>
      <c r="H160" s="14"/>
      <c r="I160" s="14"/>
      <c r="J160" s="14"/>
      <c r="K160" s="14"/>
      <c r="L160" s="14"/>
      <c r="M160" s="14">
        <f t="shared" si="5"/>
        <v>0</v>
      </c>
      <c r="N160" s="1"/>
    </row>
    <row r="161" spans="1:14" x14ac:dyDescent="0.25">
      <c r="A161" s="13">
        <v>154</v>
      </c>
      <c r="B161" s="14" t="s">
        <v>158</v>
      </c>
      <c r="C161" s="14"/>
      <c r="D161" s="14"/>
      <c r="E161" s="14">
        <f t="shared" si="4"/>
        <v>0</v>
      </c>
      <c r="F161" s="14"/>
      <c r="G161" s="14"/>
      <c r="H161" s="14"/>
      <c r="I161" s="14"/>
      <c r="J161" s="14"/>
      <c r="K161" s="14"/>
      <c r="L161" s="14"/>
      <c r="M161" s="14">
        <f t="shared" si="5"/>
        <v>0</v>
      </c>
      <c r="N161" s="1"/>
    </row>
    <row r="162" spans="1:14" x14ac:dyDescent="0.25">
      <c r="A162" s="13">
        <v>155</v>
      </c>
      <c r="B162" s="14" t="s">
        <v>159</v>
      </c>
      <c r="C162" s="14"/>
      <c r="D162" s="14">
        <v>1</v>
      </c>
      <c r="E162" s="14">
        <f t="shared" si="4"/>
        <v>1</v>
      </c>
      <c r="F162" s="14">
        <v>43.1</v>
      </c>
      <c r="G162" s="14">
        <v>151.56</v>
      </c>
      <c r="H162" s="14"/>
      <c r="I162" s="14">
        <v>435.49</v>
      </c>
      <c r="J162" s="14"/>
      <c r="K162" s="14">
        <v>743.72</v>
      </c>
      <c r="L162" s="14"/>
      <c r="M162" s="14">
        <f t="shared" si="5"/>
        <v>743.72</v>
      </c>
      <c r="N162" s="1"/>
    </row>
    <row r="163" spans="1:14" x14ac:dyDescent="0.25">
      <c r="A163" s="13">
        <v>156</v>
      </c>
      <c r="B163" s="14" t="s">
        <v>160</v>
      </c>
      <c r="C163" s="14">
        <v>18.18</v>
      </c>
      <c r="D163" s="14">
        <v>1.6</v>
      </c>
      <c r="E163" s="14">
        <f t="shared" si="4"/>
        <v>19.78</v>
      </c>
      <c r="F163" s="14">
        <v>1828.17</v>
      </c>
      <c r="G163" s="14">
        <v>4885.9399999999996</v>
      </c>
      <c r="H163" s="14">
        <v>35.07</v>
      </c>
      <c r="I163" s="14">
        <v>1306.47</v>
      </c>
      <c r="J163" s="14"/>
      <c r="K163" s="14">
        <v>10672.5</v>
      </c>
      <c r="L163" s="14"/>
      <c r="M163" s="14">
        <f t="shared" si="5"/>
        <v>10672.5</v>
      </c>
      <c r="N163" s="1">
        <v>458.57</v>
      </c>
    </row>
    <row r="164" spans="1:14" x14ac:dyDescent="0.25">
      <c r="A164" s="13">
        <v>157</v>
      </c>
      <c r="B164" s="14" t="s">
        <v>161</v>
      </c>
      <c r="C164" s="14">
        <v>94.32</v>
      </c>
      <c r="D164" s="14">
        <v>9.6</v>
      </c>
      <c r="E164" s="14">
        <f t="shared" si="4"/>
        <v>103.91999999999999</v>
      </c>
      <c r="F164" s="14">
        <v>6083.67</v>
      </c>
      <c r="G164" s="14">
        <v>18855.54</v>
      </c>
      <c r="H164" s="14">
        <v>133.78</v>
      </c>
      <c r="I164" s="14">
        <v>7838.82</v>
      </c>
      <c r="J164" s="14"/>
      <c r="K164" s="14">
        <v>44120.57</v>
      </c>
      <c r="L164" s="14"/>
      <c r="M164" s="14">
        <f t="shared" si="5"/>
        <v>44120.57</v>
      </c>
      <c r="N164" s="1"/>
    </row>
    <row r="165" spans="1:14" x14ac:dyDescent="0.25">
      <c r="A165" s="13">
        <v>158</v>
      </c>
      <c r="B165" s="14" t="s">
        <v>162</v>
      </c>
      <c r="C165" s="14"/>
      <c r="D165" s="14"/>
      <c r="E165" s="14">
        <f t="shared" si="4"/>
        <v>0</v>
      </c>
      <c r="F165" s="14"/>
      <c r="G165" s="14"/>
      <c r="H165" s="14"/>
      <c r="I165" s="14"/>
      <c r="J165" s="14"/>
      <c r="K165" s="14"/>
      <c r="L165" s="14"/>
      <c r="M165" s="14">
        <f t="shared" si="5"/>
        <v>0</v>
      </c>
      <c r="N165" s="1"/>
    </row>
    <row r="166" spans="1:14" x14ac:dyDescent="0.25">
      <c r="A166" s="13">
        <v>159</v>
      </c>
      <c r="B166" s="14" t="s">
        <v>163</v>
      </c>
      <c r="C166" s="14">
        <v>0.4</v>
      </c>
      <c r="D166" s="14"/>
      <c r="E166" s="14">
        <f t="shared" si="4"/>
        <v>0.4</v>
      </c>
      <c r="F166" s="14">
        <v>17.239999999999998</v>
      </c>
      <c r="G166" s="14">
        <v>70.73</v>
      </c>
      <c r="H166" s="14"/>
      <c r="I166" s="14"/>
      <c r="J166" s="14"/>
      <c r="K166" s="14">
        <v>133.68</v>
      </c>
      <c r="L166" s="14"/>
      <c r="M166" s="14">
        <f t="shared" si="5"/>
        <v>133.68</v>
      </c>
      <c r="N166" s="1"/>
    </row>
    <row r="167" spans="1:14" x14ac:dyDescent="0.25">
      <c r="A167" s="13">
        <v>160</v>
      </c>
      <c r="B167" s="14" t="s">
        <v>164</v>
      </c>
      <c r="C167" s="14"/>
      <c r="D167" s="14"/>
      <c r="E167" s="14">
        <f t="shared" si="4"/>
        <v>0</v>
      </c>
      <c r="F167" s="14"/>
      <c r="G167" s="14"/>
      <c r="H167" s="14"/>
      <c r="I167" s="14"/>
      <c r="J167" s="14"/>
      <c r="K167" s="14"/>
      <c r="L167" s="14"/>
      <c r="M167" s="14">
        <f t="shared" si="5"/>
        <v>0</v>
      </c>
      <c r="N167" s="1"/>
    </row>
    <row r="168" spans="1:14" x14ac:dyDescent="0.25">
      <c r="A168" s="13">
        <v>161</v>
      </c>
      <c r="B168" s="14" t="s">
        <v>198</v>
      </c>
      <c r="C168" s="14"/>
      <c r="D168" s="14"/>
      <c r="E168" s="14">
        <f t="shared" si="4"/>
        <v>0</v>
      </c>
      <c r="F168" s="14"/>
      <c r="G168" s="14"/>
      <c r="H168" s="14"/>
      <c r="I168" s="14"/>
      <c r="J168" s="14"/>
      <c r="K168" s="14"/>
      <c r="L168" s="14"/>
      <c r="M168" s="14">
        <f t="shared" si="5"/>
        <v>0</v>
      </c>
      <c r="N168" s="1"/>
    </row>
    <row r="169" spans="1:14" x14ac:dyDescent="0.25">
      <c r="A169" s="13">
        <v>162</v>
      </c>
      <c r="B169" s="14" t="s">
        <v>165</v>
      </c>
      <c r="C169" s="14"/>
      <c r="D169" s="14"/>
      <c r="E169" s="14">
        <f t="shared" si="4"/>
        <v>0</v>
      </c>
      <c r="F169" s="14"/>
      <c r="G169" s="14"/>
      <c r="H169" s="14"/>
      <c r="I169" s="14"/>
      <c r="J169" s="14"/>
      <c r="K169" s="14"/>
      <c r="L169" s="14"/>
      <c r="M169" s="14">
        <f t="shared" si="5"/>
        <v>0</v>
      </c>
      <c r="N169" s="1"/>
    </row>
    <row r="170" spans="1:14" x14ac:dyDescent="0.25">
      <c r="A170" s="13">
        <v>163</v>
      </c>
      <c r="B170" s="14" t="s">
        <v>166</v>
      </c>
      <c r="C170" s="14"/>
      <c r="D170" s="14"/>
      <c r="E170" s="14">
        <f t="shared" si="4"/>
        <v>0</v>
      </c>
      <c r="F170" s="14"/>
      <c r="G170" s="14"/>
      <c r="H170" s="14"/>
      <c r="I170" s="14"/>
      <c r="J170" s="14"/>
      <c r="K170" s="14"/>
      <c r="L170" s="14"/>
      <c r="M170" s="14">
        <f t="shared" si="5"/>
        <v>0</v>
      </c>
      <c r="N170" s="1"/>
    </row>
    <row r="171" spans="1:14" x14ac:dyDescent="0.25">
      <c r="A171" s="13">
        <v>164</v>
      </c>
      <c r="B171" s="14" t="s">
        <v>167</v>
      </c>
      <c r="C171" s="14">
        <v>30.03</v>
      </c>
      <c r="D171" s="14">
        <v>0.4</v>
      </c>
      <c r="E171" s="14">
        <f t="shared" si="4"/>
        <v>30.43</v>
      </c>
      <c r="F171" s="14">
        <v>1807.14</v>
      </c>
      <c r="G171" s="14">
        <v>6339.72</v>
      </c>
      <c r="H171" s="14">
        <v>9.9700000000000006</v>
      </c>
      <c r="I171" s="14">
        <v>2177.4499999999998</v>
      </c>
      <c r="J171" s="14"/>
      <c r="K171" s="14">
        <v>14287.26</v>
      </c>
      <c r="L171" s="14"/>
      <c r="M171" s="14">
        <f t="shared" si="5"/>
        <v>14287.26</v>
      </c>
      <c r="N171" s="1"/>
    </row>
    <row r="172" spans="1:14" x14ac:dyDescent="0.25">
      <c r="A172" s="13">
        <v>165</v>
      </c>
      <c r="B172" s="14" t="s">
        <v>168</v>
      </c>
      <c r="C172" s="14"/>
      <c r="D172" s="14"/>
      <c r="E172" s="14">
        <f t="shared" si="4"/>
        <v>0</v>
      </c>
      <c r="F172" s="14"/>
      <c r="G172" s="14"/>
      <c r="H172" s="14"/>
      <c r="I172" s="14"/>
      <c r="J172" s="14"/>
      <c r="K172" s="14"/>
      <c r="L172" s="14"/>
      <c r="M172" s="14">
        <f t="shared" si="5"/>
        <v>0</v>
      </c>
      <c r="N172" s="1"/>
    </row>
    <row r="173" spans="1:14" x14ac:dyDescent="0.25">
      <c r="A173" s="14"/>
      <c r="B173" s="14"/>
      <c r="C173" s="14"/>
      <c r="D173" s="14"/>
      <c r="E173" s="14">
        <f t="shared" si="4"/>
        <v>0</v>
      </c>
      <c r="F173" s="14"/>
      <c r="G173" s="14"/>
      <c r="H173" s="14"/>
      <c r="I173" s="14"/>
      <c r="J173" s="14"/>
      <c r="K173" s="14"/>
      <c r="L173" s="14"/>
      <c r="M173" s="14"/>
      <c r="N173" s="1"/>
    </row>
    <row r="174" spans="1:14" x14ac:dyDescent="0.25">
      <c r="A174" s="14"/>
      <c r="B174" s="14" t="s">
        <v>169</v>
      </c>
      <c r="C174" s="14">
        <f>SUM(C8:C173)</f>
        <v>723.04000000000008</v>
      </c>
      <c r="D174" s="25">
        <f t="shared" ref="D174:N174" si="6">SUM(D8:D173)</f>
        <v>289.61000000000007</v>
      </c>
      <c r="E174" s="25">
        <f>SUM(E8:E173)</f>
        <v>1016.1499999999997</v>
      </c>
      <c r="F174" s="14">
        <f t="shared" si="6"/>
        <v>81450.849999999977</v>
      </c>
      <c r="G174" s="11">
        <f t="shared" si="6"/>
        <v>240178.38999999996</v>
      </c>
      <c r="H174" s="14">
        <f t="shared" si="6"/>
        <v>42383.26</v>
      </c>
      <c r="I174" s="25">
        <f t="shared" si="6"/>
        <v>117465.68000000004</v>
      </c>
      <c r="J174" s="14">
        <f t="shared" si="6"/>
        <v>7673.54</v>
      </c>
      <c r="K174" s="30">
        <f>SUM(K8:K173)</f>
        <v>671883.42999999993</v>
      </c>
      <c r="L174" s="11">
        <f t="shared" ref="L174:M174" si="7">SUM(L8:L173)</f>
        <v>0</v>
      </c>
      <c r="M174" s="30">
        <f t="shared" si="7"/>
        <v>671883.42999999993</v>
      </c>
      <c r="N174" s="1">
        <f t="shared" si="6"/>
        <v>603.27</v>
      </c>
    </row>
    <row r="175" spans="1:14" x14ac:dyDescent="0.25">
      <c r="C175" s="17"/>
      <c r="D175" s="17"/>
      <c r="E175" s="17"/>
      <c r="F175" s="17"/>
      <c r="G175" s="17"/>
      <c r="H175" s="17"/>
      <c r="I175" s="17"/>
      <c r="J175" s="17"/>
      <c r="K175" s="21"/>
      <c r="L175" s="17"/>
      <c r="M175" s="17"/>
    </row>
    <row r="176" spans="1:14" x14ac:dyDescent="0.25">
      <c r="C176" s="17"/>
      <c r="D176" s="21"/>
      <c r="E176" s="21"/>
      <c r="F176" s="17"/>
      <c r="G176" s="21"/>
      <c r="H176" s="17"/>
      <c r="I176" s="21"/>
      <c r="J176" s="17"/>
      <c r="K176" s="17"/>
      <c r="L176" s="17"/>
      <c r="M176" s="17"/>
      <c r="N176" s="17"/>
    </row>
    <row r="177" spans="2:13" x14ac:dyDescent="0.25">
      <c r="C177" s="17"/>
      <c r="D177" s="17"/>
      <c r="E177" s="17"/>
      <c r="F177" s="17"/>
      <c r="G177" s="17"/>
      <c r="H177" s="17"/>
      <c r="I177" s="17"/>
      <c r="J177" s="17"/>
      <c r="K177" s="21"/>
      <c r="L177" s="17"/>
      <c r="M177" s="17"/>
    </row>
    <row r="178" spans="2:13" x14ac:dyDescent="0.25"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</row>
    <row r="179" spans="2:13" x14ac:dyDescent="0.25">
      <c r="B179" t="s">
        <v>199</v>
      </c>
      <c r="H179" t="s">
        <v>200</v>
      </c>
    </row>
    <row r="180" spans="2:13" x14ac:dyDescent="0.25">
      <c r="B180" t="s">
        <v>201</v>
      </c>
      <c r="H180" t="s">
        <v>202</v>
      </c>
    </row>
  </sheetData>
  <mergeCells count="2">
    <mergeCell ref="A1:N1"/>
    <mergeCell ref="C3:E3"/>
  </mergeCells>
  <printOptions horizontalCentered="1"/>
  <pageMargins left="0" right="0" top="0" bottom="0" header="0" footer="0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1"/>
  <sheetViews>
    <sheetView workbookViewId="0">
      <pane xSplit="2" ySplit="6" topLeftCell="H161" activePane="bottomRight" state="frozen"/>
      <selection pane="topRight" activeCell="C1" sqref="C1"/>
      <selection pane="bottomLeft" activeCell="A7" sqref="A7"/>
      <selection pane="bottomRight" activeCell="S170" sqref="S170"/>
    </sheetView>
  </sheetViews>
  <sheetFormatPr defaultRowHeight="15" x14ac:dyDescent="0.25"/>
  <cols>
    <col min="1" max="1" width="4.7109375" customWidth="1"/>
    <col min="2" max="2" width="36.28515625" customWidth="1"/>
    <col min="3" max="3" width="7.140625" customWidth="1"/>
    <col min="4" max="4" width="6.5703125" customWidth="1"/>
    <col min="5" max="5" width="7.140625" customWidth="1"/>
    <col min="6" max="6" width="8.85546875" customWidth="1"/>
    <col min="8" max="8" width="8.28515625" customWidth="1"/>
    <col min="11" max="11" width="9.7109375" customWidth="1"/>
    <col min="12" max="12" width="8.7109375" customWidth="1"/>
    <col min="13" max="13" width="10" customWidth="1"/>
    <col min="14" max="14" width="8.42578125" customWidth="1"/>
  </cols>
  <sheetData>
    <row r="1" spans="1:14" x14ac:dyDescent="0.25">
      <c r="A1" s="43" t="s">
        <v>232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3" spans="1:14" x14ac:dyDescent="0.25">
      <c r="A3" s="8" t="s">
        <v>0</v>
      </c>
      <c r="B3" s="3" t="s">
        <v>1</v>
      </c>
      <c r="C3" s="40" t="s">
        <v>170</v>
      </c>
      <c r="D3" s="41"/>
      <c r="E3" s="42"/>
      <c r="F3" s="5" t="s">
        <v>171</v>
      </c>
      <c r="G3" s="5" t="s">
        <v>172</v>
      </c>
      <c r="H3" s="5" t="s">
        <v>203</v>
      </c>
      <c r="I3" s="5" t="s">
        <v>203</v>
      </c>
      <c r="J3" s="5" t="s">
        <v>174</v>
      </c>
      <c r="K3" s="5" t="s">
        <v>175</v>
      </c>
      <c r="L3" s="5"/>
      <c r="M3" s="5" t="s">
        <v>175</v>
      </c>
      <c r="N3" s="5" t="s">
        <v>176</v>
      </c>
    </row>
    <row r="4" spans="1:14" x14ac:dyDescent="0.25">
      <c r="A4" s="9" t="s">
        <v>2</v>
      </c>
      <c r="B4" s="4"/>
      <c r="C4" s="5" t="s">
        <v>177</v>
      </c>
      <c r="D4" s="5" t="s">
        <v>178</v>
      </c>
      <c r="E4" s="5" t="s">
        <v>179</v>
      </c>
      <c r="F4" s="6" t="s">
        <v>180</v>
      </c>
      <c r="G4" s="6" t="s">
        <v>181</v>
      </c>
      <c r="H4" s="6" t="s">
        <v>182</v>
      </c>
      <c r="I4" s="6" t="s">
        <v>183</v>
      </c>
      <c r="J4" s="6" t="s">
        <v>184</v>
      </c>
      <c r="K4" s="6" t="s">
        <v>185</v>
      </c>
      <c r="L4" s="6" t="s">
        <v>186</v>
      </c>
      <c r="M4" s="6" t="s">
        <v>185</v>
      </c>
      <c r="N4" s="6" t="s">
        <v>180</v>
      </c>
    </row>
    <row r="5" spans="1:14" x14ac:dyDescent="0.25">
      <c r="A5" s="9"/>
      <c r="B5" s="4"/>
      <c r="C5" s="6" t="s">
        <v>187</v>
      </c>
      <c r="D5" s="6" t="s">
        <v>188</v>
      </c>
      <c r="E5" s="6"/>
      <c r="F5" s="6" t="s">
        <v>189</v>
      </c>
      <c r="G5" s="6" t="s">
        <v>190</v>
      </c>
      <c r="H5" s="6" t="s">
        <v>191</v>
      </c>
      <c r="I5" s="6" t="s">
        <v>204</v>
      </c>
      <c r="J5" s="6" t="s">
        <v>193</v>
      </c>
      <c r="K5" s="6" t="s">
        <v>194</v>
      </c>
      <c r="L5" s="6"/>
      <c r="M5" s="6" t="s">
        <v>194</v>
      </c>
      <c r="N5" s="6" t="s">
        <v>195</v>
      </c>
    </row>
    <row r="6" spans="1:14" x14ac:dyDescent="0.25">
      <c r="A6" s="10"/>
      <c r="B6" s="2"/>
      <c r="C6" s="7"/>
      <c r="D6" s="7"/>
      <c r="E6" s="7"/>
      <c r="F6" s="7" t="s">
        <v>190</v>
      </c>
      <c r="G6" s="7"/>
      <c r="H6" s="7"/>
      <c r="I6" s="7" t="s">
        <v>190</v>
      </c>
      <c r="J6" s="7" t="s">
        <v>190</v>
      </c>
      <c r="K6" s="7" t="s">
        <v>190</v>
      </c>
      <c r="L6" s="7"/>
      <c r="M6" s="7" t="s">
        <v>190</v>
      </c>
      <c r="N6" s="7" t="s">
        <v>190</v>
      </c>
    </row>
    <row r="7" spans="1:14" x14ac:dyDescent="0.25">
      <c r="A7" s="2"/>
      <c r="B7" s="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A8" s="13">
        <v>1</v>
      </c>
      <c r="B8" s="14" t="s">
        <v>3</v>
      </c>
      <c r="C8" s="14"/>
      <c r="D8" s="14"/>
      <c r="E8" s="14">
        <f>SUM(C8:D8)</f>
        <v>0</v>
      </c>
      <c r="F8" s="14">
        <v>725.99</v>
      </c>
      <c r="G8" s="1">
        <v>1404.95</v>
      </c>
      <c r="H8" s="1"/>
      <c r="I8" s="1"/>
      <c r="J8" s="1"/>
      <c r="K8" s="1">
        <v>2655.36</v>
      </c>
      <c r="L8" s="1"/>
      <c r="M8" s="1">
        <f>K8+L8</f>
        <v>2655.36</v>
      </c>
      <c r="N8" s="1"/>
    </row>
    <row r="9" spans="1:14" x14ac:dyDescent="0.25">
      <c r="A9" s="13">
        <v>2</v>
      </c>
      <c r="B9" s="14" t="s">
        <v>4</v>
      </c>
      <c r="C9" s="14">
        <v>3</v>
      </c>
      <c r="D9" s="14">
        <v>0.5</v>
      </c>
      <c r="E9" s="14">
        <f t="shared" ref="E9:E68" si="0">SUM(C9:D9)</f>
        <v>3.5</v>
      </c>
      <c r="F9" s="14">
        <v>1126.77</v>
      </c>
      <c r="G9" s="1">
        <v>2330.67</v>
      </c>
      <c r="H9" s="1">
        <v>35.04</v>
      </c>
      <c r="I9" s="1"/>
      <c r="J9" s="1"/>
      <c r="K9" s="1">
        <v>4471.1899999999996</v>
      </c>
      <c r="L9" s="1"/>
      <c r="M9" s="1">
        <f t="shared" ref="M9:M71" si="1">K9+L9</f>
        <v>4471.1899999999996</v>
      </c>
      <c r="N9" s="1"/>
    </row>
    <row r="10" spans="1:14" x14ac:dyDescent="0.25">
      <c r="A10" s="13">
        <v>3</v>
      </c>
      <c r="B10" s="14" t="s">
        <v>5</v>
      </c>
      <c r="C10" s="14">
        <v>5.74</v>
      </c>
      <c r="D10" s="14"/>
      <c r="E10" s="14">
        <f t="shared" si="0"/>
        <v>5.74</v>
      </c>
      <c r="F10" s="14">
        <v>977.34</v>
      </c>
      <c r="G10" s="1">
        <v>2137.5700000000002</v>
      </c>
      <c r="H10" s="1">
        <v>21.04</v>
      </c>
      <c r="I10" s="1"/>
      <c r="K10" s="1">
        <v>4079.78</v>
      </c>
      <c r="L10" s="1"/>
      <c r="M10" s="1">
        <f t="shared" si="1"/>
        <v>4079.78</v>
      </c>
      <c r="N10" s="1"/>
    </row>
    <row r="11" spans="1:14" x14ac:dyDescent="0.25">
      <c r="A11" s="13">
        <v>4</v>
      </c>
      <c r="B11" s="14" t="s">
        <v>6</v>
      </c>
      <c r="C11" s="14"/>
      <c r="D11" s="14"/>
      <c r="E11" s="14"/>
      <c r="F11" s="14"/>
      <c r="G11" s="1"/>
      <c r="H11" s="1"/>
      <c r="I11" s="1"/>
      <c r="J11" s="1"/>
      <c r="K11" s="1"/>
      <c r="L11" s="1"/>
      <c r="M11" s="1">
        <f t="shared" si="1"/>
        <v>0</v>
      </c>
      <c r="N11" s="1"/>
    </row>
    <row r="12" spans="1:14" x14ac:dyDescent="0.25">
      <c r="A12" s="13">
        <v>5</v>
      </c>
      <c r="B12" s="14" t="s">
        <v>7</v>
      </c>
      <c r="C12" s="14"/>
      <c r="D12" s="14"/>
      <c r="E12" s="14"/>
      <c r="F12" s="14"/>
      <c r="G12" s="1"/>
      <c r="H12" s="1"/>
      <c r="I12" s="1"/>
      <c r="J12" s="1"/>
      <c r="K12" s="1"/>
      <c r="L12" s="1"/>
      <c r="M12" s="1">
        <f t="shared" si="1"/>
        <v>0</v>
      </c>
      <c r="N12" s="1"/>
    </row>
    <row r="13" spans="1:14" x14ac:dyDescent="0.25">
      <c r="A13" s="13">
        <v>6</v>
      </c>
      <c r="B13" s="14" t="s">
        <v>8</v>
      </c>
      <c r="C13" s="14"/>
      <c r="D13" s="14"/>
      <c r="E13" s="14"/>
      <c r="F13" s="14"/>
      <c r="G13" s="1"/>
      <c r="H13" s="1"/>
      <c r="I13" s="1"/>
      <c r="J13" s="1"/>
      <c r="K13" s="1"/>
      <c r="L13" s="1"/>
      <c r="M13" s="1">
        <f t="shared" si="1"/>
        <v>0</v>
      </c>
      <c r="N13" s="1"/>
    </row>
    <row r="14" spans="1:14" x14ac:dyDescent="0.25">
      <c r="A14" s="13">
        <v>7</v>
      </c>
      <c r="B14" s="14" t="s">
        <v>9</v>
      </c>
      <c r="C14" s="14">
        <v>14.62</v>
      </c>
      <c r="D14" s="14">
        <v>1.4</v>
      </c>
      <c r="E14" s="14">
        <v>17.02</v>
      </c>
      <c r="F14" s="14">
        <v>2312.48</v>
      </c>
      <c r="G14" s="1">
        <v>5850.06</v>
      </c>
      <c r="H14" s="1">
        <v>311.99</v>
      </c>
      <c r="I14" s="1">
        <v>1001.63</v>
      </c>
      <c r="J14" s="1"/>
      <c r="K14" s="1">
        <v>12647.9</v>
      </c>
      <c r="L14" s="1"/>
      <c r="M14" s="1">
        <f t="shared" si="1"/>
        <v>12647.9</v>
      </c>
      <c r="N14" s="1"/>
    </row>
    <row r="15" spans="1:14" x14ac:dyDescent="0.25">
      <c r="A15" s="13">
        <v>8</v>
      </c>
      <c r="B15" s="14" t="s">
        <v>10</v>
      </c>
      <c r="C15" s="14">
        <v>21.5</v>
      </c>
      <c r="D15" s="14">
        <v>0.4</v>
      </c>
      <c r="E15" s="14">
        <f t="shared" si="0"/>
        <v>21.9</v>
      </c>
      <c r="F15" s="14">
        <v>2935.39</v>
      </c>
      <c r="G15" s="1">
        <v>7449.74</v>
      </c>
      <c r="H15" s="1">
        <v>119.67</v>
      </c>
      <c r="I15" s="1">
        <v>3135.53</v>
      </c>
      <c r="J15" s="1"/>
      <c r="K15" s="1">
        <v>17441.71</v>
      </c>
      <c r="L15" s="1"/>
      <c r="M15" s="1">
        <f t="shared" si="1"/>
        <v>17441.71</v>
      </c>
      <c r="N15" s="1"/>
    </row>
    <row r="16" spans="1:14" x14ac:dyDescent="0.25">
      <c r="A16" s="13">
        <v>9</v>
      </c>
      <c r="B16" s="14" t="s">
        <v>11</v>
      </c>
      <c r="C16" s="14">
        <v>8.8000000000000007</v>
      </c>
      <c r="D16" s="14">
        <v>0.4</v>
      </c>
      <c r="E16" s="14">
        <f t="shared" si="0"/>
        <v>9.2000000000000011</v>
      </c>
      <c r="F16" s="14">
        <v>1915.93</v>
      </c>
      <c r="G16" s="1">
        <v>4450.93</v>
      </c>
      <c r="H16" s="1">
        <v>38.57</v>
      </c>
      <c r="I16" s="1">
        <v>958.08</v>
      </c>
      <c r="K16" s="12">
        <v>9443.24</v>
      </c>
      <c r="L16" s="1"/>
      <c r="M16" s="1">
        <f t="shared" si="1"/>
        <v>9443.24</v>
      </c>
      <c r="N16" s="1"/>
    </row>
    <row r="17" spans="1:14" x14ac:dyDescent="0.25">
      <c r="A17" s="13">
        <v>10</v>
      </c>
      <c r="B17" s="14" t="s">
        <v>12</v>
      </c>
      <c r="C17" s="14">
        <v>6.4</v>
      </c>
      <c r="D17" s="14">
        <v>0.4</v>
      </c>
      <c r="E17" s="14">
        <f t="shared" si="0"/>
        <v>6.8000000000000007</v>
      </c>
      <c r="F17" s="14">
        <v>2276.65</v>
      </c>
      <c r="G17" s="1">
        <v>4955.13</v>
      </c>
      <c r="H17" s="1">
        <v>45</v>
      </c>
      <c r="I17" s="1">
        <v>566.14</v>
      </c>
      <c r="J17" s="1"/>
      <c r="K17" s="1">
        <v>10016.39</v>
      </c>
      <c r="L17" s="1"/>
      <c r="M17" s="1">
        <f t="shared" si="1"/>
        <v>10016.39</v>
      </c>
      <c r="N17" s="1"/>
    </row>
    <row r="18" spans="1:14" x14ac:dyDescent="0.25">
      <c r="A18" s="13">
        <v>11</v>
      </c>
      <c r="B18" s="14" t="s">
        <v>13</v>
      </c>
      <c r="C18" s="14"/>
      <c r="D18" s="14"/>
      <c r="E18" s="14">
        <f t="shared" si="0"/>
        <v>0</v>
      </c>
      <c r="F18" s="14"/>
      <c r="G18" s="1"/>
      <c r="H18" s="1"/>
      <c r="I18" s="1"/>
      <c r="J18" s="1"/>
      <c r="K18" s="1"/>
      <c r="L18" s="1"/>
      <c r="M18" s="1">
        <f t="shared" si="1"/>
        <v>0</v>
      </c>
      <c r="N18" s="1"/>
    </row>
    <row r="19" spans="1:14" x14ac:dyDescent="0.25">
      <c r="A19" s="13">
        <v>12</v>
      </c>
      <c r="B19" s="14" t="s">
        <v>14</v>
      </c>
      <c r="C19" s="14"/>
      <c r="D19" s="14"/>
      <c r="E19" s="14">
        <f t="shared" si="0"/>
        <v>0</v>
      </c>
      <c r="F19" s="14"/>
      <c r="G19" s="1"/>
      <c r="H19" s="1"/>
      <c r="I19" s="1"/>
      <c r="J19" s="1"/>
      <c r="K19" s="1"/>
      <c r="L19" s="1"/>
      <c r="M19" s="1">
        <f t="shared" si="1"/>
        <v>0</v>
      </c>
      <c r="N19" s="1"/>
    </row>
    <row r="20" spans="1:14" x14ac:dyDescent="0.25">
      <c r="A20" s="13">
        <v>13</v>
      </c>
      <c r="B20" s="14" t="s">
        <v>15</v>
      </c>
      <c r="C20" s="14"/>
      <c r="D20" s="14"/>
      <c r="E20" s="14">
        <f t="shared" si="0"/>
        <v>0</v>
      </c>
      <c r="F20" s="14"/>
      <c r="G20" s="1"/>
      <c r="H20" s="1"/>
      <c r="I20" s="1"/>
      <c r="J20" s="1"/>
      <c r="K20" s="1"/>
      <c r="L20" s="1"/>
      <c r="M20" s="1">
        <f t="shared" si="1"/>
        <v>0</v>
      </c>
      <c r="N20" s="1"/>
    </row>
    <row r="21" spans="1:14" x14ac:dyDescent="0.25">
      <c r="A21" s="13">
        <v>14</v>
      </c>
      <c r="B21" s="14" t="s">
        <v>16</v>
      </c>
      <c r="C21" s="14">
        <v>9.99</v>
      </c>
      <c r="D21" s="14"/>
      <c r="E21" s="14">
        <f t="shared" si="0"/>
        <v>9.99</v>
      </c>
      <c r="F21" s="14">
        <v>1795.27</v>
      </c>
      <c r="G21" s="1">
        <v>3902.73</v>
      </c>
      <c r="H21" s="1">
        <v>59.6</v>
      </c>
      <c r="I21" s="1"/>
      <c r="J21" s="1"/>
      <c r="K21" s="1">
        <v>7488.8</v>
      </c>
      <c r="L21" s="1"/>
      <c r="M21" s="1">
        <f t="shared" si="1"/>
        <v>7488.8</v>
      </c>
      <c r="N21" s="1">
        <v>99.88</v>
      </c>
    </row>
    <row r="22" spans="1:14" x14ac:dyDescent="0.25">
      <c r="A22" s="13">
        <v>15</v>
      </c>
      <c r="B22" s="14" t="s">
        <v>17</v>
      </c>
      <c r="C22" s="14">
        <v>3.22</v>
      </c>
      <c r="D22" s="14"/>
      <c r="E22" s="14">
        <f t="shared" si="0"/>
        <v>3.22</v>
      </c>
      <c r="F22" s="14">
        <v>1467.77</v>
      </c>
      <c r="G22" s="1">
        <v>2978.57</v>
      </c>
      <c r="H22" s="1">
        <v>79.55</v>
      </c>
      <c r="I22" s="1"/>
      <c r="J22" s="1"/>
      <c r="K22" s="1">
        <v>5779.85</v>
      </c>
      <c r="L22" s="1"/>
      <c r="M22" s="1">
        <f t="shared" si="1"/>
        <v>5779.85</v>
      </c>
      <c r="N22" s="1"/>
    </row>
    <row r="23" spans="1:14" x14ac:dyDescent="0.25">
      <c r="A23" s="13">
        <v>16</v>
      </c>
      <c r="B23" s="14" t="s">
        <v>18</v>
      </c>
      <c r="C23" s="14">
        <v>16.96</v>
      </c>
      <c r="D23" s="14">
        <v>0.3</v>
      </c>
      <c r="E23" s="14">
        <f t="shared" si="0"/>
        <v>17.260000000000002</v>
      </c>
      <c r="F23" s="14">
        <v>2080.84</v>
      </c>
      <c r="G23" s="1">
        <v>4767.18</v>
      </c>
      <c r="H23" s="1"/>
      <c r="I23" s="1"/>
      <c r="J23" s="1"/>
      <c r="K23" s="1">
        <v>9009.9699999999993</v>
      </c>
      <c r="L23" s="1"/>
      <c r="M23" s="1">
        <f t="shared" si="1"/>
        <v>9009.9699999999993</v>
      </c>
      <c r="N23" s="1"/>
    </row>
    <row r="24" spans="1:14" x14ac:dyDescent="0.25">
      <c r="A24" s="13">
        <v>17</v>
      </c>
      <c r="B24" s="14" t="s">
        <v>19</v>
      </c>
      <c r="C24" s="14">
        <v>10.18</v>
      </c>
      <c r="D24" s="14">
        <v>8.3000000000000007</v>
      </c>
      <c r="E24" s="14">
        <f t="shared" si="0"/>
        <v>18.48</v>
      </c>
      <c r="F24" s="14">
        <v>2292.1</v>
      </c>
      <c r="G24" s="1">
        <v>5228.3500000000004</v>
      </c>
      <c r="H24" s="1">
        <v>301.81</v>
      </c>
      <c r="I24" s="1"/>
      <c r="J24" s="1"/>
      <c r="K24" s="1">
        <v>10452</v>
      </c>
      <c r="L24" s="1"/>
      <c r="M24" s="1">
        <f t="shared" si="1"/>
        <v>10452</v>
      </c>
      <c r="N24" s="1"/>
    </row>
    <row r="25" spans="1:14" x14ac:dyDescent="0.25">
      <c r="A25" s="13">
        <v>18</v>
      </c>
      <c r="B25" s="14" t="s">
        <v>20</v>
      </c>
      <c r="C25" s="14">
        <v>6.8</v>
      </c>
      <c r="D25" s="14">
        <v>1.3</v>
      </c>
      <c r="E25" s="14">
        <f t="shared" si="0"/>
        <v>8.1</v>
      </c>
      <c r="F25" s="14">
        <v>2483.4299999999998</v>
      </c>
      <c r="G25" s="1">
        <v>5153.3999999999996</v>
      </c>
      <c r="H25" s="1">
        <v>38.57</v>
      </c>
      <c r="I25" s="1"/>
      <c r="K25" s="1">
        <v>9812.83</v>
      </c>
      <c r="L25" s="1"/>
      <c r="M25" s="1">
        <f t="shared" si="1"/>
        <v>9812.83</v>
      </c>
      <c r="N25" s="1"/>
    </row>
    <row r="26" spans="1:14" x14ac:dyDescent="0.25">
      <c r="A26" s="13">
        <v>19</v>
      </c>
      <c r="B26" s="14" t="s">
        <v>21</v>
      </c>
      <c r="C26" s="14"/>
      <c r="D26" s="14"/>
      <c r="E26" s="14">
        <f t="shared" si="0"/>
        <v>0</v>
      </c>
      <c r="F26" s="14">
        <v>257.86</v>
      </c>
      <c r="G26" s="1">
        <v>499.02</v>
      </c>
      <c r="H26" s="1"/>
      <c r="I26" s="1"/>
      <c r="J26" s="1">
        <v>52.9</v>
      </c>
      <c r="K26" s="1">
        <v>1043.1300000000001</v>
      </c>
      <c r="L26" s="1"/>
      <c r="M26" s="1">
        <f t="shared" si="1"/>
        <v>1043.1300000000001</v>
      </c>
      <c r="N26" s="1"/>
    </row>
    <row r="27" spans="1:14" x14ac:dyDescent="0.25">
      <c r="A27" s="13">
        <v>20</v>
      </c>
      <c r="B27" s="14" t="s">
        <v>22</v>
      </c>
      <c r="C27" s="14"/>
      <c r="D27" s="14"/>
      <c r="E27" s="14">
        <f t="shared" si="0"/>
        <v>0</v>
      </c>
      <c r="F27" s="14">
        <v>99.18</v>
      </c>
      <c r="G27" s="1">
        <v>191.94</v>
      </c>
      <c r="H27" s="1"/>
      <c r="I27" s="1"/>
      <c r="J27" s="1">
        <v>39.69</v>
      </c>
      <c r="K27" s="1">
        <v>437.77</v>
      </c>
      <c r="L27" s="1"/>
      <c r="M27" s="1">
        <f t="shared" si="1"/>
        <v>437.77</v>
      </c>
      <c r="N27" s="1"/>
    </row>
    <row r="28" spans="1:14" x14ac:dyDescent="0.25">
      <c r="A28" s="13">
        <v>21</v>
      </c>
      <c r="B28" s="14" t="s">
        <v>23</v>
      </c>
      <c r="C28" s="14"/>
      <c r="D28" s="14"/>
      <c r="E28" s="14">
        <f t="shared" si="0"/>
        <v>0</v>
      </c>
      <c r="F28" s="14"/>
      <c r="G28" s="1"/>
      <c r="H28" s="1"/>
      <c r="I28" s="1"/>
      <c r="J28" s="1">
        <v>50.21</v>
      </c>
      <c r="K28" s="1">
        <v>94.89</v>
      </c>
      <c r="L28" s="1"/>
      <c r="M28" s="1">
        <f t="shared" si="1"/>
        <v>94.89</v>
      </c>
      <c r="N28" s="1"/>
    </row>
    <row r="29" spans="1:14" x14ac:dyDescent="0.25">
      <c r="A29" s="13">
        <v>22</v>
      </c>
      <c r="B29" s="14" t="s">
        <v>24</v>
      </c>
      <c r="C29" s="14">
        <v>4.8</v>
      </c>
      <c r="D29" s="14">
        <v>0.3</v>
      </c>
      <c r="E29" s="14">
        <f t="shared" si="0"/>
        <v>5.0999999999999996</v>
      </c>
      <c r="F29" s="14">
        <v>1251.27</v>
      </c>
      <c r="G29" s="1">
        <v>2769.05</v>
      </c>
      <c r="H29" s="1">
        <v>62.01</v>
      </c>
      <c r="I29" s="1">
        <v>348.39</v>
      </c>
      <c r="J29" s="1"/>
      <c r="K29" s="1">
        <v>5699.1</v>
      </c>
      <c r="L29" s="1"/>
      <c r="M29" s="1">
        <f t="shared" si="1"/>
        <v>5699.1</v>
      </c>
      <c r="N29" s="1"/>
    </row>
    <row r="30" spans="1:14" x14ac:dyDescent="0.25">
      <c r="A30" s="13">
        <v>23</v>
      </c>
      <c r="B30" s="14" t="s">
        <v>25</v>
      </c>
      <c r="C30" s="14">
        <v>5.04</v>
      </c>
      <c r="D30" s="14">
        <v>0.3</v>
      </c>
      <c r="E30" s="14">
        <f t="shared" si="0"/>
        <v>5.34</v>
      </c>
      <c r="F30" s="14">
        <v>1333.01</v>
      </c>
      <c r="G30" s="1">
        <v>2943.6</v>
      </c>
      <c r="H30" s="1"/>
      <c r="I30" s="1">
        <v>348.39</v>
      </c>
      <c r="J30" s="1"/>
      <c r="K30" s="1">
        <v>5911.8</v>
      </c>
      <c r="L30" s="1"/>
      <c r="M30" s="1">
        <f t="shared" si="1"/>
        <v>5911.8</v>
      </c>
      <c r="N30" s="1"/>
    </row>
    <row r="31" spans="1:14" x14ac:dyDescent="0.25">
      <c r="A31" s="13">
        <v>24</v>
      </c>
      <c r="B31" s="14" t="s">
        <v>26</v>
      </c>
      <c r="C31" s="14"/>
      <c r="D31" s="14"/>
      <c r="E31" s="14">
        <f t="shared" si="0"/>
        <v>0</v>
      </c>
      <c r="F31" s="14"/>
      <c r="G31" s="1"/>
      <c r="H31" s="1"/>
      <c r="I31" s="1"/>
      <c r="J31" s="1"/>
      <c r="K31" s="1"/>
      <c r="L31" s="1"/>
      <c r="M31" s="1">
        <f t="shared" si="1"/>
        <v>0</v>
      </c>
      <c r="N31" s="1"/>
    </row>
    <row r="32" spans="1:14" x14ac:dyDescent="0.25">
      <c r="A32" s="13">
        <v>25</v>
      </c>
      <c r="B32" s="14" t="s">
        <v>27</v>
      </c>
      <c r="C32" s="14">
        <v>12.05</v>
      </c>
      <c r="D32" s="14">
        <v>0.3</v>
      </c>
      <c r="E32" s="14">
        <v>13.35</v>
      </c>
      <c r="F32" s="14">
        <v>2063.0700000000002</v>
      </c>
      <c r="G32" s="1">
        <v>5070.92</v>
      </c>
      <c r="H32" s="1"/>
      <c r="I32" s="1">
        <v>1001.63</v>
      </c>
      <c r="J32" s="1"/>
      <c r="K32" s="1">
        <v>10585.66</v>
      </c>
      <c r="L32" s="12"/>
      <c r="M32" s="1">
        <f t="shared" si="1"/>
        <v>10585.66</v>
      </c>
      <c r="N32" s="1">
        <v>463</v>
      </c>
    </row>
    <row r="33" spans="1:14" x14ac:dyDescent="0.25">
      <c r="A33" s="13">
        <v>26</v>
      </c>
      <c r="B33" s="14" t="s">
        <v>28</v>
      </c>
      <c r="C33" s="14"/>
      <c r="D33" s="14"/>
      <c r="E33" s="14">
        <f t="shared" si="0"/>
        <v>0</v>
      </c>
      <c r="F33" s="14"/>
      <c r="G33" s="1"/>
      <c r="H33" s="1"/>
      <c r="I33" s="1"/>
      <c r="J33" s="1"/>
      <c r="K33" s="1"/>
      <c r="L33" s="1"/>
      <c r="M33" s="1">
        <f t="shared" si="1"/>
        <v>0</v>
      </c>
      <c r="N33" s="1"/>
    </row>
    <row r="34" spans="1:14" x14ac:dyDescent="0.25">
      <c r="A34" s="13">
        <v>27</v>
      </c>
      <c r="B34" s="14" t="s">
        <v>29</v>
      </c>
      <c r="C34" s="14"/>
      <c r="D34" s="14"/>
      <c r="E34" s="14">
        <f t="shared" si="0"/>
        <v>0</v>
      </c>
      <c r="F34" s="14"/>
      <c r="G34" s="1"/>
      <c r="H34" s="1"/>
      <c r="I34" s="1"/>
      <c r="J34" s="1"/>
      <c r="K34" s="1"/>
      <c r="L34" s="1"/>
      <c r="M34" s="1">
        <f t="shared" si="1"/>
        <v>0</v>
      </c>
      <c r="N34" s="1"/>
    </row>
    <row r="35" spans="1:14" x14ac:dyDescent="0.25">
      <c r="A35" s="13">
        <v>28</v>
      </c>
      <c r="B35" s="14" t="s">
        <v>30</v>
      </c>
      <c r="C35" s="14"/>
      <c r="D35" s="14"/>
      <c r="E35" s="14">
        <f t="shared" si="0"/>
        <v>0</v>
      </c>
      <c r="F35" s="14"/>
      <c r="G35" s="1"/>
      <c r="H35" s="1"/>
      <c r="I35" s="1"/>
      <c r="J35" s="1"/>
      <c r="K35" s="1"/>
      <c r="L35" s="1"/>
      <c r="M35" s="1">
        <f t="shared" si="1"/>
        <v>0</v>
      </c>
      <c r="N35" s="1"/>
    </row>
    <row r="36" spans="1:14" x14ac:dyDescent="0.25">
      <c r="A36" s="13">
        <v>29</v>
      </c>
      <c r="B36" s="14" t="s">
        <v>31</v>
      </c>
      <c r="C36" s="14"/>
      <c r="D36" s="14"/>
      <c r="E36" s="14">
        <f t="shared" si="0"/>
        <v>0</v>
      </c>
      <c r="F36" s="14"/>
      <c r="G36" s="1"/>
      <c r="H36" s="1"/>
      <c r="I36" s="1"/>
      <c r="J36" s="1"/>
      <c r="K36" s="1"/>
      <c r="L36" s="1"/>
      <c r="M36" s="1">
        <f t="shared" si="1"/>
        <v>0</v>
      </c>
      <c r="N36" s="1"/>
    </row>
    <row r="37" spans="1:14" x14ac:dyDescent="0.25">
      <c r="A37" s="13">
        <v>30</v>
      </c>
      <c r="B37" s="14" t="s">
        <v>32</v>
      </c>
      <c r="C37" s="14"/>
      <c r="D37" s="14"/>
      <c r="E37" s="14">
        <f t="shared" si="0"/>
        <v>0</v>
      </c>
      <c r="F37" s="14"/>
      <c r="G37" s="1"/>
      <c r="H37" s="1"/>
      <c r="I37" s="1"/>
      <c r="J37" s="1">
        <v>37.6</v>
      </c>
      <c r="K37" s="1">
        <v>71.069999999999993</v>
      </c>
      <c r="L37" s="1"/>
      <c r="M37" s="1">
        <f t="shared" si="1"/>
        <v>71.069999999999993</v>
      </c>
      <c r="N37" s="1"/>
    </row>
    <row r="38" spans="1:14" x14ac:dyDescent="0.25">
      <c r="A38" s="13">
        <v>31</v>
      </c>
      <c r="B38" s="14" t="s">
        <v>33</v>
      </c>
      <c r="C38" s="14"/>
      <c r="D38" s="14"/>
      <c r="E38" s="14">
        <f t="shared" si="0"/>
        <v>0</v>
      </c>
      <c r="F38" s="14"/>
      <c r="G38" s="1"/>
      <c r="H38" s="1"/>
      <c r="I38" s="1"/>
      <c r="J38" s="1">
        <v>37.57</v>
      </c>
      <c r="K38" s="1">
        <v>71.010000000000005</v>
      </c>
      <c r="L38" s="1"/>
      <c r="M38" s="1">
        <f t="shared" si="1"/>
        <v>71.010000000000005</v>
      </c>
      <c r="N38" s="1"/>
    </row>
    <row r="39" spans="1:14" x14ac:dyDescent="0.25">
      <c r="A39" s="13">
        <v>32</v>
      </c>
      <c r="B39" s="14" t="s">
        <v>34</v>
      </c>
      <c r="C39" s="14"/>
      <c r="D39" s="14"/>
      <c r="E39" s="14">
        <f t="shared" si="0"/>
        <v>0</v>
      </c>
      <c r="F39" s="14"/>
      <c r="G39" s="1"/>
      <c r="H39" s="1"/>
      <c r="I39" s="1"/>
      <c r="J39" s="1">
        <v>47.2</v>
      </c>
      <c r="K39" s="1">
        <v>89.21</v>
      </c>
      <c r="L39" s="1"/>
      <c r="M39" s="1">
        <f t="shared" si="1"/>
        <v>89.21</v>
      </c>
      <c r="N39" s="1"/>
    </row>
    <row r="40" spans="1:14" x14ac:dyDescent="0.25">
      <c r="A40" s="13">
        <v>33</v>
      </c>
      <c r="B40" s="14" t="s">
        <v>35</v>
      </c>
      <c r="C40" s="14"/>
      <c r="D40" s="14"/>
      <c r="E40" s="14">
        <f t="shared" si="0"/>
        <v>0</v>
      </c>
      <c r="F40" s="14"/>
      <c r="G40" s="1"/>
      <c r="H40" s="1"/>
      <c r="I40" s="1"/>
      <c r="J40" s="1">
        <v>49.97</v>
      </c>
      <c r="K40" s="1">
        <v>94.44</v>
      </c>
      <c r="L40" s="1"/>
      <c r="M40" s="1">
        <f t="shared" si="1"/>
        <v>94.44</v>
      </c>
      <c r="N40" s="1"/>
    </row>
    <row r="41" spans="1:14" x14ac:dyDescent="0.25">
      <c r="A41" s="13">
        <v>34</v>
      </c>
      <c r="B41" s="14" t="s">
        <v>36</v>
      </c>
      <c r="C41" s="14"/>
      <c r="D41" s="14"/>
      <c r="E41" s="14">
        <f t="shared" si="0"/>
        <v>0</v>
      </c>
      <c r="F41" s="14"/>
      <c r="G41" s="1"/>
      <c r="H41" s="1"/>
      <c r="I41" s="1"/>
      <c r="J41" s="1">
        <v>44.57</v>
      </c>
      <c r="K41" s="1">
        <v>84.24</v>
      </c>
      <c r="L41" s="1"/>
      <c r="M41" s="1">
        <f t="shared" si="1"/>
        <v>84.24</v>
      </c>
      <c r="N41" s="1"/>
    </row>
    <row r="42" spans="1:14" x14ac:dyDescent="0.25">
      <c r="A42" s="13">
        <v>35</v>
      </c>
      <c r="B42" s="14" t="s">
        <v>212</v>
      </c>
      <c r="C42" s="14"/>
      <c r="D42" s="14"/>
      <c r="E42" s="14">
        <f t="shared" si="0"/>
        <v>0</v>
      </c>
      <c r="F42" s="14"/>
      <c r="G42" s="1"/>
      <c r="H42" s="1"/>
      <c r="I42" s="1"/>
      <c r="J42" s="1"/>
      <c r="K42" s="1"/>
      <c r="L42" s="1"/>
      <c r="M42" s="1"/>
      <c r="N42" s="1"/>
    </row>
    <row r="43" spans="1:14" x14ac:dyDescent="0.25">
      <c r="A43" s="13">
        <v>36</v>
      </c>
      <c r="B43" s="14" t="s">
        <v>43</v>
      </c>
      <c r="C43" s="14"/>
      <c r="D43" s="14"/>
      <c r="E43" s="14">
        <f t="shared" si="0"/>
        <v>0</v>
      </c>
      <c r="F43" s="14"/>
      <c r="G43" s="1"/>
      <c r="H43" s="1"/>
      <c r="I43" s="1"/>
      <c r="J43" s="1">
        <v>163.81</v>
      </c>
      <c r="K43" s="1">
        <v>309.58999999999997</v>
      </c>
      <c r="L43" s="1"/>
      <c r="M43" s="1">
        <f t="shared" si="1"/>
        <v>309.58999999999997</v>
      </c>
      <c r="N43" s="1"/>
    </row>
    <row r="44" spans="1:14" x14ac:dyDescent="0.25">
      <c r="A44" s="13">
        <v>37</v>
      </c>
      <c r="B44" s="14" t="s">
        <v>44</v>
      </c>
      <c r="C44" s="14"/>
      <c r="D44" s="14"/>
      <c r="E44" s="14">
        <f t="shared" si="0"/>
        <v>0</v>
      </c>
      <c r="F44" s="14">
        <v>226.13</v>
      </c>
      <c r="G44" s="1">
        <v>437.61</v>
      </c>
      <c r="H44" s="1"/>
      <c r="I44" s="1"/>
      <c r="J44" s="1">
        <v>115.96</v>
      </c>
      <c r="K44" s="1">
        <v>1046.25</v>
      </c>
      <c r="L44" s="1"/>
      <c r="M44" s="1">
        <f t="shared" si="1"/>
        <v>1046.25</v>
      </c>
      <c r="N44" s="1"/>
    </row>
    <row r="45" spans="1:14" x14ac:dyDescent="0.25">
      <c r="A45" s="13">
        <v>38</v>
      </c>
      <c r="B45" s="14" t="s">
        <v>45</v>
      </c>
      <c r="C45" s="14"/>
      <c r="D45" s="14"/>
      <c r="E45" s="14">
        <f t="shared" si="0"/>
        <v>0</v>
      </c>
      <c r="F45" s="14"/>
      <c r="G45" s="1"/>
      <c r="H45" s="1"/>
      <c r="I45" s="1"/>
      <c r="J45" s="1">
        <v>141.94999999999999</v>
      </c>
      <c r="K45" s="1">
        <v>268.27999999999997</v>
      </c>
      <c r="L45" s="1"/>
      <c r="M45" s="1">
        <f t="shared" si="1"/>
        <v>268.27999999999997</v>
      </c>
      <c r="N45" s="1"/>
    </row>
    <row r="46" spans="1:14" x14ac:dyDescent="0.25">
      <c r="A46" s="13">
        <v>39</v>
      </c>
      <c r="B46" s="14" t="s">
        <v>46</v>
      </c>
      <c r="C46" s="14"/>
      <c r="D46" s="14"/>
      <c r="E46" s="14">
        <f t="shared" si="0"/>
        <v>0</v>
      </c>
      <c r="F46" s="14">
        <v>166.62</v>
      </c>
      <c r="G46" s="1">
        <v>322.45</v>
      </c>
      <c r="H46" s="1"/>
      <c r="I46" s="1"/>
      <c r="J46" s="1">
        <v>111.21</v>
      </c>
      <c r="K46" s="1">
        <v>819.6</v>
      </c>
      <c r="L46" s="1"/>
      <c r="M46" s="1">
        <f t="shared" si="1"/>
        <v>819.6</v>
      </c>
      <c r="N46" s="1"/>
    </row>
    <row r="47" spans="1:14" x14ac:dyDescent="0.25">
      <c r="A47" s="13">
        <v>40</v>
      </c>
      <c r="B47" s="14" t="s">
        <v>47</v>
      </c>
      <c r="C47" s="14"/>
      <c r="D47" s="14"/>
      <c r="E47" s="14">
        <f t="shared" ref="E47" si="2">SUM(C47:D47)</f>
        <v>0</v>
      </c>
      <c r="F47" s="14"/>
      <c r="G47" s="1"/>
      <c r="H47" s="1"/>
      <c r="I47" s="1"/>
      <c r="J47" s="1">
        <v>144.54</v>
      </c>
      <c r="K47" s="1">
        <v>273.19</v>
      </c>
      <c r="L47" s="1"/>
      <c r="M47" s="1">
        <f t="shared" si="1"/>
        <v>273.19</v>
      </c>
      <c r="N47" s="1"/>
    </row>
    <row r="48" spans="1:14" x14ac:dyDescent="0.25">
      <c r="A48" s="13">
        <v>41</v>
      </c>
      <c r="B48" s="14" t="s">
        <v>37</v>
      </c>
      <c r="C48" s="14"/>
      <c r="D48" s="14"/>
      <c r="E48" s="14"/>
      <c r="F48" s="14"/>
      <c r="G48" s="1"/>
      <c r="H48" s="1"/>
      <c r="I48" s="1"/>
      <c r="J48" s="1"/>
      <c r="K48" s="1"/>
      <c r="L48" s="1"/>
      <c r="M48" s="1">
        <f t="shared" si="1"/>
        <v>0</v>
      </c>
      <c r="N48" s="1"/>
    </row>
    <row r="49" spans="1:14" x14ac:dyDescent="0.25">
      <c r="A49" s="13">
        <v>42</v>
      </c>
      <c r="B49" s="14" t="s">
        <v>48</v>
      </c>
      <c r="C49" s="14"/>
      <c r="D49" s="14"/>
      <c r="E49" s="14">
        <f t="shared" si="0"/>
        <v>0</v>
      </c>
      <c r="F49" s="14">
        <v>468.12</v>
      </c>
      <c r="G49" s="1">
        <v>905.92</v>
      </c>
      <c r="H49" s="1"/>
      <c r="I49" s="1"/>
      <c r="J49" s="1">
        <v>111.55</v>
      </c>
      <c r="K49" s="1">
        <v>1923.01</v>
      </c>
      <c r="L49" s="1"/>
      <c r="M49" s="1">
        <f t="shared" si="1"/>
        <v>1923.01</v>
      </c>
      <c r="N49" s="1"/>
    </row>
    <row r="50" spans="1:14" x14ac:dyDescent="0.25">
      <c r="A50" s="13">
        <v>43</v>
      </c>
      <c r="B50" s="14" t="s">
        <v>49</v>
      </c>
      <c r="C50" s="14"/>
      <c r="D50" s="14"/>
      <c r="E50" s="14">
        <f t="shared" si="0"/>
        <v>0</v>
      </c>
      <c r="F50" s="14"/>
      <c r="G50" s="1"/>
      <c r="H50" s="1"/>
      <c r="I50" s="1"/>
      <c r="J50" s="1">
        <v>113.33</v>
      </c>
      <c r="K50" s="1">
        <v>214.19</v>
      </c>
      <c r="L50" s="1"/>
      <c r="M50" s="1">
        <f t="shared" si="1"/>
        <v>214.19</v>
      </c>
      <c r="N50" s="1"/>
    </row>
    <row r="51" spans="1:14" x14ac:dyDescent="0.25">
      <c r="A51" s="13">
        <v>44</v>
      </c>
      <c r="B51" s="14" t="s">
        <v>50</v>
      </c>
      <c r="C51" s="14"/>
      <c r="D51" s="14"/>
      <c r="E51" s="14">
        <f t="shared" si="0"/>
        <v>0</v>
      </c>
      <c r="F51" s="14">
        <v>491.93</v>
      </c>
      <c r="G51" s="1">
        <v>951.99</v>
      </c>
      <c r="H51" s="1"/>
      <c r="I51" s="1"/>
      <c r="J51" s="1">
        <v>111.11</v>
      </c>
      <c r="K51" s="1">
        <v>2009.26</v>
      </c>
      <c r="L51" s="1"/>
      <c r="M51" s="1">
        <f t="shared" si="1"/>
        <v>2009.26</v>
      </c>
      <c r="N51" s="1"/>
    </row>
    <row r="52" spans="1:14" x14ac:dyDescent="0.25">
      <c r="A52" s="13">
        <v>45</v>
      </c>
      <c r="B52" s="14" t="s">
        <v>38</v>
      </c>
      <c r="C52" s="14"/>
      <c r="D52" s="14"/>
      <c r="E52" s="14"/>
      <c r="F52" s="14"/>
      <c r="G52" s="1"/>
      <c r="H52" s="1"/>
      <c r="I52" s="1"/>
      <c r="J52" s="1"/>
      <c r="K52" s="1"/>
      <c r="L52" s="1"/>
      <c r="M52" s="1">
        <f t="shared" si="1"/>
        <v>0</v>
      </c>
      <c r="N52" s="1"/>
    </row>
    <row r="53" spans="1:14" x14ac:dyDescent="0.25">
      <c r="A53" s="13">
        <v>46</v>
      </c>
      <c r="B53" s="14" t="s">
        <v>51</v>
      </c>
      <c r="C53" s="14"/>
      <c r="D53" s="14"/>
      <c r="E53" s="14">
        <f t="shared" ref="E53" si="3">SUM(C53:D53)</f>
        <v>0</v>
      </c>
      <c r="F53" s="14"/>
      <c r="G53" s="1"/>
      <c r="H53" s="1"/>
      <c r="I53" s="1"/>
      <c r="J53" s="1"/>
      <c r="K53" s="1"/>
      <c r="L53" s="1"/>
      <c r="M53" s="1">
        <f t="shared" si="1"/>
        <v>0</v>
      </c>
      <c r="N53" s="1"/>
    </row>
    <row r="54" spans="1:14" x14ac:dyDescent="0.25">
      <c r="A54" s="13">
        <v>47</v>
      </c>
      <c r="B54" s="14" t="s">
        <v>52</v>
      </c>
      <c r="C54" s="17"/>
      <c r="D54" s="14"/>
      <c r="E54" s="14"/>
      <c r="F54" s="14">
        <v>480.02</v>
      </c>
      <c r="G54" s="1">
        <v>928.94</v>
      </c>
      <c r="H54" s="1"/>
      <c r="I54" s="1"/>
      <c r="J54" s="1">
        <v>114.15</v>
      </c>
      <c r="K54" s="1">
        <v>1971.43</v>
      </c>
      <c r="L54" s="1"/>
      <c r="M54" s="1">
        <f t="shared" si="1"/>
        <v>1971.43</v>
      </c>
      <c r="N54" s="1"/>
    </row>
    <row r="55" spans="1:14" x14ac:dyDescent="0.25">
      <c r="A55" s="13">
        <v>48</v>
      </c>
      <c r="B55" s="14" t="s">
        <v>40</v>
      </c>
      <c r="C55" s="14"/>
      <c r="D55" s="14"/>
      <c r="E55" s="14">
        <f t="shared" si="0"/>
        <v>0</v>
      </c>
      <c r="F55" s="14"/>
      <c r="G55" s="1"/>
      <c r="H55" s="1"/>
      <c r="I55" s="1"/>
      <c r="J55" s="1"/>
      <c r="K55" s="1"/>
      <c r="L55" s="1"/>
      <c r="M55" s="1">
        <f t="shared" si="1"/>
        <v>0</v>
      </c>
      <c r="N55" s="1"/>
    </row>
    <row r="56" spans="1:14" x14ac:dyDescent="0.25">
      <c r="A56" s="13">
        <v>49</v>
      </c>
      <c r="B56" s="14" t="s">
        <v>41</v>
      </c>
      <c r="C56" s="14">
        <v>0.4</v>
      </c>
      <c r="D56" s="14">
        <v>0.4</v>
      </c>
      <c r="E56" s="14">
        <f t="shared" si="0"/>
        <v>0.8</v>
      </c>
      <c r="F56" s="14">
        <v>1450.75</v>
      </c>
      <c r="G56" s="1">
        <v>2882.25</v>
      </c>
      <c r="H56" s="1"/>
      <c r="I56" s="1">
        <v>130.65</v>
      </c>
      <c r="J56" s="1"/>
      <c r="K56" s="1">
        <v>5578.1</v>
      </c>
      <c r="L56" s="1"/>
      <c r="M56" s="1">
        <f t="shared" si="1"/>
        <v>5578.1</v>
      </c>
      <c r="N56" s="1"/>
    </row>
    <row r="57" spans="1:14" x14ac:dyDescent="0.25">
      <c r="A57" s="13">
        <v>50</v>
      </c>
      <c r="B57" s="14" t="s">
        <v>53</v>
      </c>
      <c r="C57" s="14"/>
      <c r="D57" s="14"/>
      <c r="E57" s="14">
        <f t="shared" si="0"/>
        <v>0</v>
      </c>
      <c r="F57" s="14">
        <v>309.44</v>
      </c>
      <c r="G57" s="1">
        <v>598.83000000000004</v>
      </c>
      <c r="H57" s="1"/>
      <c r="I57" s="1"/>
      <c r="J57" s="1">
        <v>116.02</v>
      </c>
      <c r="K57" s="1">
        <v>1351.08</v>
      </c>
      <c r="L57" s="1"/>
      <c r="M57" s="1">
        <f t="shared" si="1"/>
        <v>1351.08</v>
      </c>
      <c r="N57" s="1"/>
    </row>
    <row r="58" spans="1:14" x14ac:dyDescent="0.25">
      <c r="A58" s="13">
        <v>51</v>
      </c>
      <c r="B58" s="14" t="s">
        <v>54</v>
      </c>
      <c r="C58" s="14">
        <v>1.64</v>
      </c>
      <c r="D58" s="14">
        <v>66.489999999999995</v>
      </c>
      <c r="E58" s="14">
        <f t="shared" si="0"/>
        <v>68.13</v>
      </c>
      <c r="F58" s="14">
        <v>3670.32</v>
      </c>
      <c r="G58" s="1">
        <v>12606.51</v>
      </c>
      <c r="H58" s="1">
        <v>3879.02</v>
      </c>
      <c r="I58" s="1"/>
      <c r="J58" s="1">
        <v>115.82</v>
      </c>
      <c r="K58" s="1">
        <v>31376.560000000001</v>
      </c>
      <c r="L58" s="1"/>
      <c r="M58" s="1">
        <f t="shared" si="1"/>
        <v>31376.560000000001</v>
      </c>
      <c r="N58" s="1"/>
    </row>
    <row r="59" spans="1:14" x14ac:dyDescent="0.25">
      <c r="A59" s="13">
        <v>52</v>
      </c>
      <c r="B59" s="14" t="s">
        <v>55</v>
      </c>
      <c r="C59" s="14"/>
      <c r="D59" s="14"/>
      <c r="E59" s="14">
        <f t="shared" si="0"/>
        <v>0</v>
      </c>
      <c r="F59" s="14">
        <v>321.33999999999997</v>
      </c>
      <c r="G59" s="1">
        <v>621.86</v>
      </c>
      <c r="H59" s="1"/>
      <c r="I59" s="1"/>
      <c r="J59" s="1">
        <v>118.62</v>
      </c>
      <c r="K59" s="1">
        <v>1399.51</v>
      </c>
      <c r="L59" s="1"/>
      <c r="M59" s="1">
        <f t="shared" si="1"/>
        <v>1399.51</v>
      </c>
      <c r="N59" s="1"/>
    </row>
    <row r="60" spans="1:14" x14ac:dyDescent="0.25">
      <c r="A60" s="13">
        <v>53</v>
      </c>
      <c r="B60" s="14" t="s">
        <v>56</v>
      </c>
      <c r="C60" s="14"/>
      <c r="D60" s="14"/>
      <c r="E60" s="14">
        <f t="shared" si="0"/>
        <v>0</v>
      </c>
      <c r="F60" s="14">
        <v>368.94</v>
      </c>
      <c r="G60" s="1">
        <v>713.98</v>
      </c>
      <c r="H60" s="1"/>
      <c r="I60" s="1"/>
      <c r="J60" s="1">
        <v>115.27</v>
      </c>
      <c r="K60" s="1">
        <v>1567.28</v>
      </c>
      <c r="L60" s="1"/>
      <c r="M60" s="1">
        <f t="shared" si="1"/>
        <v>1567.28</v>
      </c>
      <c r="N60" s="1"/>
    </row>
    <row r="61" spans="1:14" x14ac:dyDescent="0.25">
      <c r="A61" s="13">
        <v>54</v>
      </c>
      <c r="B61" s="14" t="s">
        <v>57</v>
      </c>
      <c r="C61" s="14"/>
      <c r="D61" s="14"/>
      <c r="E61" s="14">
        <f t="shared" si="0"/>
        <v>0</v>
      </c>
      <c r="F61" s="14"/>
      <c r="G61" s="1"/>
      <c r="H61" s="1"/>
      <c r="I61" s="1"/>
      <c r="J61" s="1">
        <v>117.73</v>
      </c>
      <c r="K61" s="1">
        <v>222.51</v>
      </c>
      <c r="L61" s="1"/>
      <c r="M61" s="1">
        <f t="shared" si="1"/>
        <v>222.51</v>
      </c>
      <c r="N61" s="1"/>
    </row>
    <row r="62" spans="1:14" x14ac:dyDescent="0.25">
      <c r="A62" s="13">
        <v>55</v>
      </c>
      <c r="B62" s="14" t="s">
        <v>58</v>
      </c>
      <c r="C62" s="14"/>
      <c r="D62" s="14"/>
      <c r="E62" s="14">
        <f t="shared" si="0"/>
        <v>0</v>
      </c>
      <c r="F62" s="14">
        <v>305.47000000000003</v>
      </c>
      <c r="G62" s="1">
        <v>591.15</v>
      </c>
      <c r="H62" s="1"/>
      <c r="I62" s="1"/>
      <c r="J62" s="1">
        <v>114.62</v>
      </c>
      <c r="K62" s="1">
        <v>1333.92</v>
      </c>
      <c r="L62" s="1"/>
      <c r="M62" s="1">
        <f t="shared" si="1"/>
        <v>1333.92</v>
      </c>
      <c r="N62" s="1"/>
    </row>
    <row r="63" spans="1:14" x14ac:dyDescent="0.25">
      <c r="A63" s="13">
        <v>56</v>
      </c>
      <c r="B63" s="14" t="s">
        <v>59</v>
      </c>
      <c r="C63" s="14"/>
      <c r="D63" s="14"/>
      <c r="E63" s="14">
        <f t="shared" ref="E63" si="4">SUM(C63:D63)</f>
        <v>0</v>
      </c>
      <c r="F63" s="14">
        <v>325.31</v>
      </c>
      <c r="G63" s="1">
        <v>629.54999999999995</v>
      </c>
      <c r="H63" s="1"/>
      <c r="I63" s="1"/>
      <c r="J63" s="1">
        <v>116.71</v>
      </c>
      <c r="K63" s="1">
        <v>1410.42</v>
      </c>
      <c r="L63" s="1"/>
      <c r="M63" s="1">
        <f t="shared" si="1"/>
        <v>1410.42</v>
      </c>
      <c r="N63" s="1"/>
    </row>
    <row r="64" spans="1:14" x14ac:dyDescent="0.25">
      <c r="A64" s="13">
        <v>57</v>
      </c>
      <c r="B64" s="14" t="s">
        <v>60</v>
      </c>
      <c r="C64" s="14"/>
      <c r="D64" s="14"/>
      <c r="E64" s="14">
        <f t="shared" si="0"/>
        <v>0</v>
      </c>
      <c r="F64" s="14">
        <v>305.47000000000003</v>
      </c>
      <c r="G64" s="1">
        <v>591.15</v>
      </c>
      <c r="H64" s="1"/>
      <c r="I64" s="1"/>
      <c r="J64" s="1">
        <v>113.22</v>
      </c>
      <c r="K64" s="1">
        <v>1331.27</v>
      </c>
      <c r="L64" s="1"/>
      <c r="M64" s="1">
        <f t="shared" si="1"/>
        <v>1331.27</v>
      </c>
      <c r="N64" s="1"/>
    </row>
    <row r="65" spans="1:14" x14ac:dyDescent="0.25">
      <c r="A65" s="13">
        <v>58</v>
      </c>
      <c r="B65" s="14" t="s">
        <v>61</v>
      </c>
      <c r="C65" s="14"/>
      <c r="D65" s="14"/>
      <c r="E65" s="14">
        <f t="shared" si="0"/>
        <v>0</v>
      </c>
      <c r="F65" s="14">
        <v>436.39</v>
      </c>
      <c r="G65" s="1">
        <v>844.51</v>
      </c>
      <c r="H65" s="1"/>
      <c r="I65" s="1"/>
      <c r="J65" s="1">
        <v>113.46</v>
      </c>
      <c r="K65" s="1">
        <v>1810.57</v>
      </c>
      <c r="L65" s="1"/>
      <c r="M65" s="1">
        <f t="shared" si="1"/>
        <v>1810.57</v>
      </c>
      <c r="N65" s="1"/>
    </row>
    <row r="66" spans="1:14" x14ac:dyDescent="0.25">
      <c r="A66" s="13">
        <v>59</v>
      </c>
      <c r="B66" s="14" t="s">
        <v>62</v>
      </c>
      <c r="C66" s="14"/>
      <c r="D66" s="14">
        <v>29.22</v>
      </c>
      <c r="E66" s="14">
        <f t="shared" si="0"/>
        <v>29.22</v>
      </c>
      <c r="F66" s="14">
        <v>1949.66</v>
      </c>
      <c r="G66" s="1">
        <v>6133.46</v>
      </c>
      <c r="H66" s="1">
        <v>1317.55</v>
      </c>
      <c r="I66" s="1"/>
      <c r="J66" s="1">
        <v>111.86</v>
      </c>
      <c r="K66" s="1">
        <v>14293.81</v>
      </c>
      <c r="L66" s="1"/>
      <c r="M66" s="1">
        <f t="shared" si="1"/>
        <v>14293.81</v>
      </c>
      <c r="N66" s="1"/>
    </row>
    <row r="67" spans="1:14" x14ac:dyDescent="0.25">
      <c r="A67" s="13">
        <v>60</v>
      </c>
      <c r="B67" s="14" t="s">
        <v>63</v>
      </c>
      <c r="C67" s="14"/>
      <c r="D67" s="14"/>
      <c r="E67" s="14">
        <f t="shared" si="0"/>
        <v>0</v>
      </c>
      <c r="F67" s="14">
        <v>273.73</v>
      </c>
      <c r="G67" s="1">
        <v>529.73</v>
      </c>
      <c r="H67" s="1"/>
      <c r="I67" s="1"/>
      <c r="J67" s="1">
        <v>111.82</v>
      </c>
      <c r="K67" s="1">
        <v>1212.53</v>
      </c>
      <c r="L67" s="1"/>
      <c r="M67" s="1">
        <f t="shared" si="1"/>
        <v>1212.53</v>
      </c>
      <c r="N67" s="1"/>
    </row>
    <row r="68" spans="1:14" x14ac:dyDescent="0.25">
      <c r="A68" s="13">
        <v>61</v>
      </c>
      <c r="B68" s="14" t="s">
        <v>64</v>
      </c>
      <c r="C68" s="14">
        <v>5.68</v>
      </c>
      <c r="D68" s="14"/>
      <c r="E68" s="14">
        <f t="shared" si="0"/>
        <v>5.68</v>
      </c>
      <c r="F68" s="14">
        <v>847.82</v>
      </c>
      <c r="G68" s="1">
        <v>2099.5500000000002</v>
      </c>
      <c r="H68" s="1">
        <v>51.3</v>
      </c>
      <c r="I68" s="1"/>
      <c r="J68" s="1">
        <v>113.94</v>
      </c>
      <c r="K68" s="1">
        <v>4280.46</v>
      </c>
      <c r="L68" s="1"/>
      <c r="M68" s="1">
        <f t="shared" si="1"/>
        <v>4280.46</v>
      </c>
      <c r="N68" s="1"/>
    </row>
    <row r="69" spans="1:14" x14ac:dyDescent="0.25">
      <c r="A69" s="13">
        <v>62</v>
      </c>
      <c r="B69" s="14" t="s">
        <v>65</v>
      </c>
      <c r="C69" s="14"/>
      <c r="D69" s="14"/>
      <c r="E69" s="14">
        <f t="shared" ref="E69:E129" si="5">SUM(C69:D69)</f>
        <v>0</v>
      </c>
      <c r="F69" s="14">
        <v>142.82</v>
      </c>
      <c r="G69" s="1">
        <v>276.39</v>
      </c>
      <c r="H69" s="1"/>
      <c r="I69" s="1"/>
      <c r="J69" s="1">
        <v>183.79</v>
      </c>
      <c r="K69" s="1">
        <v>869.73</v>
      </c>
      <c r="L69" s="1"/>
      <c r="M69" s="1">
        <f t="shared" si="1"/>
        <v>869.73</v>
      </c>
      <c r="N69" s="1"/>
    </row>
    <row r="70" spans="1:14" x14ac:dyDescent="0.25">
      <c r="A70" s="13">
        <v>63</v>
      </c>
      <c r="B70" s="14" t="s">
        <v>66</v>
      </c>
      <c r="C70" s="14"/>
      <c r="D70" s="14"/>
      <c r="E70" s="14">
        <f t="shared" si="5"/>
        <v>0</v>
      </c>
      <c r="F70" s="14"/>
      <c r="G70" s="1"/>
      <c r="H70" s="1"/>
      <c r="I70" s="1"/>
      <c r="J70" s="1"/>
      <c r="K70" s="1"/>
      <c r="L70" s="1"/>
      <c r="M70" s="1">
        <f t="shared" si="1"/>
        <v>0</v>
      </c>
      <c r="N70" s="1"/>
    </row>
    <row r="71" spans="1:14" x14ac:dyDescent="0.25">
      <c r="A71" s="13">
        <v>64</v>
      </c>
      <c r="B71" s="14" t="s">
        <v>67</v>
      </c>
      <c r="C71" s="14"/>
      <c r="D71" s="14"/>
      <c r="E71" s="14">
        <f t="shared" si="5"/>
        <v>0</v>
      </c>
      <c r="F71" s="14"/>
      <c r="G71" s="1"/>
      <c r="H71" s="1"/>
      <c r="I71" s="1"/>
      <c r="J71" s="1"/>
      <c r="K71" s="1"/>
      <c r="L71" s="1"/>
      <c r="M71" s="1">
        <f t="shared" si="1"/>
        <v>0</v>
      </c>
      <c r="N71" s="1"/>
    </row>
    <row r="72" spans="1:14" x14ac:dyDescent="0.25">
      <c r="A72" s="13">
        <v>65</v>
      </c>
      <c r="B72" s="14" t="s">
        <v>68</v>
      </c>
      <c r="C72" s="14"/>
      <c r="D72" s="14"/>
      <c r="E72" s="14">
        <f t="shared" si="5"/>
        <v>0</v>
      </c>
      <c r="F72" s="14"/>
      <c r="G72" s="1"/>
      <c r="H72" s="1"/>
      <c r="I72" s="1"/>
      <c r="J72" s="1"/>
      <c r="K72" s="1"/>
      <c r="L72" s="1"/>
      <c r="M72" s="1">
        <f t="shared" ref="M72:M135" si="6">K72+L72</f>
        <v>0</v>
      </c>
      <c r="N72" s="1"/>
    </row>
    <row r="73" spans="1:14" x14ac:dyDescent="0.25">
      <c r="A73" s="13">
        <v>66</v>
      </c>
      <c r="B73" s="14" t="s">
        <v>69</v>
      </c>
      <c r="C73" s="14"/>
      <c r="D73" s="14"/>
      <c r="E73" s="14">
        <f t="shared" si="5"/>
        <v>0</v>
      </c>
      <c r="F73" s="14"/>
      <c r="G73" s="1"/>
      <c r="H73" s="1"/>
      <c r="I73" s="1"/>
      <c r="J73" s="1"/>
      <c r="K73" s="1"/>
      <c r="L73" s="1"/>
      <c r="M73" s="1">
        <f t="shared" si="6"/>
        <v>0</v>
      </c>
      <c r="N73" s="1"/>
    </row>
    <row r="74" spans="1:14" x14ac:dyDescent="0.25">
      <c r="A74" s="13">
        <v>67</v>
      </c>
      <c r="B74" s="14" t="s">
        <v>70</v>
      </c>
      <c r="C74" s="14">
        <v>17.899999999999999</v>
      </c>
      <c r="D74" s="14">
        <v>0.3</v>
      </c>
      <c r="E74" s="14">
        <v>20.2</v>
      </c>
      <c r="F74" s="14">
        <v>2834.35</v>
      </c>
      <c r="G74" s="1">
        <v>7372</v>
      </c>
      <c r="H74" s="1"/>
      <c r="I74" s="1">
        <v>1872.61</v>
      </c>
      <c r="J74" s="1"/>
      <c r="K74" s="1">
        <v>15805.69</v>
      </c>
      <c r="L74" s="1"/>
      <c r="M74" s="1">
        <f t="shared" si="6"/>
        <v>15805.69</v>
      </c>
      <c r="N74" s="1"/>
    </row>
    <row r="75" spans="1:14" x14ac:dyDescent="0.25">
      <c r="A75" s="13">
        <v>68</v>
      </c>
      <c r="B75" s="14" t="s">
        <v>71</v>
      </c>
      <c r="C75" s="14"/>
      <c r="D75" s="14"/>
      <c r="E75" s="14">
        <f t="shared" si="5"/>
        <v>0</v>
      </c>
      <c r="F75" s="14"/>
      <c r="G75" s="1"/>
      <c r="H75" s="1"/>
      <c r="I75" s="1"/>
      <c r="J75" s="1"/>
      <c r="K75" s="1"/>
      <c r="L75" s="1"/>
      <c r="M75" s="1">
        <f t="shared" si="6"/>
        <v>0</v>
      </c>
      <c r="N75" s="1"/>
    </row>
    <row r="76" spans="1:14" x14ac:dyDescent="0.25">
      <c r="A76" s="13">
        <v>69</v>
      </c>
      <c r="B76" s="14" t="s">
        <v>72</v>
      </c>
      <c r="C76" s="14"/>
      <c r="D76" s="14"/>
      <c r="E76" s="14">
        <f t="shared" si="5"/>
        <v>0</v>
      </c>
      <c r="F76" s="14"/>
      <c r="G76" s="1"/>
      <c r="H76" s="1"/>
      <c r="I76" s="1"/>
      <c r="J76" s="1"/>
      <c r="K76" s="1"/>
      <c r="L76" s="1"/>
      <c r="M76" s="1">
        <f t="shared" si="6"/>
        <v>0</v>
      </c>
      <c r="N76" s="1"/>
    </row>
    <row r="77" spans="1:14" x14ac:dyDescent="0.25">
      <c r="A77" s="13">
        <v>70</v>
      </c>
      <c r="B77" s="14" t="s">
        <v>73</v>
      </c>
      <c r="C77" s="14"/>
      <c r="D77" s="14"/>
      <c r="E77" s="14">
        <f t="shared" si="5"/>
        <v>0</v>
      </c>
      <c r="F77" s="14"/>
      <c r="G77" s="1"/>
      <c r="H77" s="1"/>
      <c r="I77" s="1"/>
      <c r="J77" s="1"/>
      <c r="K77" s="1"/>
      <c r="L77" s="1"/>
      <c r="M77" s="1">
        <f t="shared" si="6"/>
        <v>0</v>
      </c>
      <c r="N77" s="1"/>
    </row>
    <row r="78" spans="1:14" x14ac:dyDescent="0.25">
      <c r="A78" s="13">
        <v>71</v>
      </c>
      <c r="B78" s="14" t="s">
        <v>74</v>
      </c>
      <c r="C78" s="14"/>
      <c r="D78" s="14"/>
      <c r="E78" s="14">
        <f t="shared" si="5"/>
        <v>0</v>
      </c>
      <c r="F78" s="14"/>
      <c r="G78" s="1"/>
      <c r="H78" s="1"/>
      <c r="I78" s="1"/>
      <c r="J78" s="1"/>
      <c r="K78" s="1"/>
      <c r="L78" s="1"/>
      <c r="M78" s="1">
        <f t="shared" si="6"/>
        <v>0</v>
      </c>
      <c r="N78" s="1"/>
    </row>
    <row r="79" spans="1:14" x14ac:dyDescent="0.25">
      <c r="A79" s="13">
        <v>72</v>
      </c>
      <c r="B79" s="14" t="s">
        <v>75</v>
      </c>
      <c r="C79" s="14">
        <v>2.3199999999999998</v>
      </c>
      <c r="D79" s="14"/>
      <c r="E79" s="14">
        <f t="shared" si="5"/>
        <v>2.3199999999999998</v>
      </c>
      <c r="F79" s="14">
        <v>99.99</v>
      </c>
      <c r="G79" s="1">
        <v>380.92</v>
      </c>
      <c r="H79" s="1"/>
      <c r="I79" s="1">
        <v>870.98</v>
      </c>
      <c r="J79" s="1"/>
      <c r="K79" s="1">
        <v>1590.92</v>
      </c>
      <c r="L79" s="1"/>
      <c r="M79" s="1">
        <f t="shared" si="6"/>
        <v>1590.92</v>
      </c>
      <c r="N79" s="1"/>
    </row>
    <row r="80" spans="1:14" x14ac:dyDescent="0.25">
      <c r="A80" s="13">
        <v>73</v>
      </c>
      <c r="B80" s="14" t="s">
        <v>76</v>
      </c>
      <c r="C80" s="14"/>
      <c r="D80" s="14"/>
      <c r="E80" s="14">
        <f t="shared" si="5"/>
        <v>0</v>
      </c>
      <c r="F80" s="14"/>
      <c r="G80" s="1"/>
      <c r="H80" s="1"/>
      <c r="I80" s="1"/>
      <c r="J80" s="1"/>
      <c r="K80" s="1"/>
      <c r="L80" s="1"/>
      <c r="M80" s="1">
        <f t="shared" si="6"/>
        <v>0</v>
      </c>
      <c r="N80" s="1"/>
    </row>
    <row r="81" spans="1:14" x14ac:dyDescent="0.25">
      <c r="A81" s="13">
        <v>74</v>
      </c>
      <c r="B81" s="14" t="s">
        <v>77</v>
      </c>
      <c r="C81" s="14"/>
      <c r="D81" s="14"/>
      <c r="E81" s="14">
        <f t="shared" si="5"/>
        <v>0</v>
      </c>
      <c r="F81" s="14"/>
      <c r="G81" s="1"/>
      <c r="H81" s="1"/>
      <c r="I81" s="1"/>
      <c r="J81" s="1"/>
      <c r="K81" s="1"/>
      <c r="L81" s="1"/>
      <c r="M81" s="1">
        <f t="shared" si="6"/>
        <v>0</v>
      </c>
      <c r="N81" s="1"/>
    </row>
    <row r="82" spans="1:14" x14ac:dyDescent="0.25">
      <c r="A82" s="13">
        <v>75</v>
      </c>
      <c r="B82" s="14" t="s">
        <v>78</v>
      </c>
      <c r="C82" s="14">
        <v>1</v>
      </c>
      <c r="D82" s="14"/>
      <c r="E82" s="14">
        <f t="shared" si="5"/>
        <v>1</v>
      </c>
      <c r="F82" s="14">
        <v>43.1</v>
      </c>
      <c r="G82" s="1">
        <v>164.19</v>
      </c>
      <c r="H82" s="1"/>
      <c r="I82" s="1">
        <v>435.49</v>
      </c>
      <c r="K82" s="1">
        <v>745.81</v>
      </c>
      <c r="L82" s="1"/>
      <c r="M82" s="1">
        <f t="shared" si="6"/>
        <v>745.81</v>
      </c>
      <c r="N82" s="1"/>
    </row>
    <row r="83" spans="1:14" x14ac:dyDescent="0.25">
      <c r="A83" s="13">
        <v>76</v>
      </c>
      <c r="B83" s="14" t="s">
        <v>79</v>
      </c>
      <c r="C83" s="14"/>
      <c r="D83" s="14"/>
      <c r="E83" s="14">
        <f t="shared" si="5"/>
        <v>0</v>
      </c>
      <c r="F83" s="14"/>
      <c r="G83" s="1"/>
      <c r="H83" s="1"/>
      <c r="I83" s="1"/>
      <c r="J83" s="1"/>
      <c r="K83" s="1"/>
      <c r="L83" s="1"/>
      <c r="M83" s="1">
        <f t="shared" si="6"/>
        <v>0</v>
      </c>
      <c r="N83" s="1"/>
    </row>
    <row r="84" spans="1:14" x14ac:dyDescent="0.25">
      <c r="A84" s="13">
        <v>77</v>
      </c>
      <c r="B84" s="14" t="s">
        <v>80</v>
      </c>
      <c r="C84" s="14"/>
      <c r="D84" s="14"/>
      <c r="E84" s="14">
        <f t="shared" si="5"/>
        <v>0</v>
      </c>
      <c r="F84" s="14"/>
      <c r="G84" s="1"/>
      <c r="H84" s="1"/>
      <c r="I84" s="1"/>
      <c r="J84" s="1"/>
      <c r="K84" s="1"/>
      <c r="L84" s="1"/>
      <c r="M84" s="1">
        <f t="shared" si="6"/>
        <v>0</v>
      </c>
      <c r="N84" s="1"/>
    </row>
    <row r="85" spans="1:14" x14ac:dyDescent="0.25">
      <c r="A85" s="13">
        <v>78</v>
      </c>
      <c r="B85" s="14" t="s">
        <v>81</v>
      </c>
      <c r="C85" s="14"/>
      <c r="D85" s="14">
        <v>7.5</v>
      </c>
      <c r="E85" s="14">
        <f t="shared" si="5"/>
        <v>7.5</v>
      </c>
      <c r="F85" s="14">
        <v>323.25</v>
      </c>
      <c r="G85" s="1">
        <v>1326.14</v>
      </c>
      <c r="H85" s="1">
        <v>416.86</v>
      </c>
      <c r="I85" s="1"/>
      <c r="J85" s="1"/>
      <c r="K85" s="1">
        <v>3294.28</v>
      </c>
      <c r="L85" s="1"/>
      <c r="M85" s="1">
        <f t="shared" si="6"/>
        <v>3294.28</v>
      </c>
      <c r="N85" s="1"/>
    </row>
    <row r="86" spans="1:14" x14ac:dyDescent="0.25">
      <c r="A86" s="13">
        <v>79</v>
      </c>
      <c r="B86" s="14" t="s">
        <v>82</v>
      </c>
      <c r="C86" s="14"/>
      <c r="D86" s="14"/>
      <c r="E86" s="14">
        <f t="shared" si="5"/>
        <v>0</v>
      </c>
      <c r="F86" s="14"/>
      <c r="G86" s="1"/>
      <c r="H86" s="1"/>
      <c r="I86" s="1"/>
      <c r="J86" s="1"/>
      <c r="K86" s="1"/>
      <c r="L86" s="1"/>
      <c r="M86" s="1">
        <f t="shared" si="6"/>
        <v>0</v>
      </c>
      <c r="N86" s="1"/>
    </row>
    <row r="87" spans="1:14" x14ac:dyDescent="0.25">
      <c r="A87" s="13">
        <v>80</v>
      </c>
      <c r="B87" s="14" t="s">
        <v>83</v>
      </c>
      <c r="C87" s="14"/>
      <c r="D87" s="14"/>
      <c r="E87" s="14">
        <f t="shared" si="5"/>
        <v>0</v>
      </c>
      <c r="F87" s="14"/>
      <c r="G87" s="1"/>
      <c r="H87" s="1"/>
      <c r="I87" s="1"/>
      <c r="J87" s="1"/>
      <c r="K87" s="1"/>
      <c r="L87" s="1"/>
      <c r="M87" s="1">
        <f t="shared" si="6"/>
        <v>0</v>
      </c>
      <c r="N87" s="1"/>
    </row>
    <row r="88" spans="1:14" x14ac:dyDescent="0.25">
      <c r="A88" s="13">
        <v>81</v>
      </c>
      <c r="B88" s="14" t="s">
        <v>84</v>
      </c>
      <c r="C88" s="14"/>
      <c r="D88" s="14"/>
      <c r="E88" s="14">
        <f t="shared" si="5"/>
        <v>0</v>
      </c>
      <c r="F88" s="14"/>
      <c r="G88" s="1"/>
      <c r="H88" s="1"/>
      <c r="I88" s="1"/>
      <c r="J88" s="1"/>
      <c r="K88" s="1"/>
      <c r="L88" s="1"/>
      <c r="M88" s="1">
        <f t="shared" si="6"/>
        <v>0</v>
      </c>
      <c r="N88" s="1"/>
    </row>
    <row r="89" spans="1:14" x14ac:dyDescent="0.25">
      <c r="A89" s="13">
        <v>82</v>
      </c>
      <c r="B89" s="14" t="s">
        <v>85</v>
      </c>
      <c r="C89" s="14"/>
      <c r="D89" s="14"/>
      <c r="E89" s="14">
        <f t="shared" si="5"/>
        <v>0</v>
      </c>
      <c r="F89" s="14"/>
      <c r="G89" s="1"/>
      <c r="H89" s="1"/>
      <c r="I89" s="1"/>
      <c r="J89" s="1"/>
      <c r="K89" s="1"/>
      <c r="L89" s="1"/>
      <c r="M89" s="1">
        <f t="shared" si="6"/>
        <v>0</v>
      </c>
      <c r="N89" s="1"/>
    </row>
    <row r="90" spans="1:14" x14ac:dyDescent="0.25">
      <c r="A90" s="13">
        <v>83</v>
      </c>
      <c r="B90" s="14" t="s">
        <v>86</v>
      </c>
      <c r="C90" s="14"/>
      <c r="D90" s="14"/>
      <c r="E90" s="14">
        <f t="shared" si="5"/>
        <v>0</v>
      </c>
      <c r="F90" s="14"/>
      <c r="G90" s="1"/>
      <c r="H90" s="1"/>
      <c r="I90" s="1"/>
      <c r="J90" s="1"/>
      <c r="K90" s="1"/>
      <c r="L90" s="1"/>
      <c r="M90" s="1">
        <f t="shared" si="6"/>
        <v>0</v>
      </c>
      <c r="N90" s="1"/>
    </row>
    <row r="91" spans="1:14" x14ac:dyDescent="0.25">
      <c r="A91" s="13">
        <v>84</v>
      </c>
      <c r="B91" s="14" t="s">
        <v>87</v>
      </c>
      <c r="C91" s="14"/>
      <c r="D91" s="14"/>
      <c r="E91" s="14">
        <f t="shared" si="5"/>
        <v>0</v>
      </c>
      <c r="F91" s="14"/>
      <c r="G91" s="1"/>
      <c r="H91" s="1"/>
      <c r="I91" s="1"/>
      <c r="J91" s="1"/>
      <c r="K91" s="1"/>
      <c r="L91" s="1"/>
      <c r="M91" s="1">
        <f t="shared" si="6"/>
        <v>0</v>
      </c>
      <c r="N91" s="1"/>
    </row>
    <row r="92" spans="1:14" x14ac:dyDescent="0.25">
      <c r="A92" s="13">
        <v>85</v>
      </c>
      <c r="B92" s="14" t="s">
        <v>88</v>
      </c>
      <c r="C92" s="14"/>
      <c r="D92" s="14"/>
      <c r="E92" s="14">
        <f t="shared" si="5"/>
        <v>0</v>
      </c>
      <c r="F92" s="14"/>
      <c r="G92" s="1"/>
      <c r="H92" s="1"/>
      <c r="I92" s="1"/>
      <c r="J92" s="1"/>
      <c r="K92" s="1"/>
      <c r="L92" s="1"/>
      <c r="M92" s="1">
        <f t="shared" si="6"/>
        <v>0</v>
      </c>
      <c r="N92" s="1"/>
    </row>
    <row r="93" spans="1:14" x14ac:dyDescent="0.25">
      <c r="A93" s="13">
        <v>86</v>
      </c>
      <c r="B93" s="14" t="s">
        <v>197</v>
      </c>
      <c r="C93" s="14"/>
      <c r="D93" s="14"/>
      <c r="E93" s="14">
        <f t="shared" si="5"/>
        <v>0</v>
      </c>
      <c r="F93" s="14"/>
      <c r="G93" s="1"/>
      <c r="H93" s="1"/>
      <c r="I93" s="1"/>
      <c r="J93" s="1"/>
      <c r="K93" s="1"/>
      <c r="L93" s="1"/>
      <c r="M93" s="1">
        <f t="shared" si="6"/>
        <v>0</v>
      </c>
      <c r="N93" s="1"/>
    </row>
    <row r="94" spans="1:14" x14ac:dyDescent="0.25">
      <c r="A94" s="13">
        <v>87</v>
      </c>
      <c r="B94" s="14" t="s">
        <v>89</v>
      </c>
      <c r="C94" s="14"/>
      <c r="D94" s="14"/>
      <c r="E94" s="14">
        <f t="shared" si="5"/>
        <v>0</v>
      </c>
      <c r="F94" s="14"/>
      <c r="G94" s="1"/>
      <c r="H94" s="1"/>
      <c r="I94" s="1"/>
      <c r="J94" s="1"/>
      <c r="K94" s="1"/>
      <c r="L94" s="1"/>
      <c r="M94" s="1">
        <f t="shared" si="6"/>
        <v>0</v>
      </c>
      <c r="N94" s="1"/>
    </row>
    <row r="95" spans="1:14" x14ac:dyDescent="0.25">
      <c r="A95" s="13">
        <v>88</v>
      </c>
      <c r="B95" s="14" t="s">
        <v>90</v>
      </c>
      <c r="C95" s="14"/>
      <c r="D95" s="14"/>
      <c r="E95" s="14">
        <f t="shared" si="5"/>
        <v>0</v>
      </c>
      <c r="F95" s="14"/>
      <c r="G95" s="1"/>
      <c r="H95" s="1"/>
      <c r="I95" s="1"/>
      <c r="J95" s="1"/>
      <c r="K95" s="1"/>
      <c r="L95" s="1"/>
      <c r="M95" s="1">
        <f t="shared" si="6"/>
        <v>0</v>
      </c>
      <c r="N95" s="1"/>
    </row>
    <row r="96" spans="1:14" x14ac:dyDescent="0.25">
      <c r="A96" s="13">
        <v>89</v>
      </c>
      <c r="B96" s="14" t="s">
        <v>91</v>
      </c>
      <c r="C96" s="14"/>
      <c r="D96" s="14"/>
      <c r="E96" s="14">
        <f t="shared" si="5"/>
        <v>0</v>
      </c>
      <c r="F96" s="14"/>
      <c r="G96" s="1"/>
      <c r="H96" s="1"/>
      <c r="I96" s="1"/>
      <c r="J96" s="1"/>
      <c r="K96" s="1"/>
      <c r="L96" s="1"/>
      <c r="M96" s="1">
        <f t="shared" si="6"/>
        <v>0</v>
      </c>
      <c r="N96" s="1"/>
    </row>
    <row r="97" spans="1:14" x14ac:dyDescent="0.25">
      <c r="A97" s="13">
        <v>90</v>
      </c>
      <c r="B97" s="14" t="s">
        <v>92</v>
      </c>
      <c r="C97" s="14"/>
      <c r="D97" s="14"/>
      <c r="E97" s="14">
        <f t="shared" si="5"/>
        <v>0</v>
      </c>
      <c r="F97" s="14"/>
      <c r="G97" s="1"/>
      <c r="H97" s="1"/>
      <c r="I97" s="1"/>
      <c r="J97" s="1"/>
      <c r="K97" s="1"/>
      <c r="L97" s="1"/>
      <c r="M97" s="1">
        <f t="shared" si="6"/>
        <v>0</v>
      </c>
      <c r="N97" s="1"/>
    </row>
    <row r="98" spans="1:14" x14ac:dyDescent="0.25">
      <c r="A98" s="13">
        <v>91</v>
      </c>
      <c r="B98" s="14" t="s">
        <v>93</v>
      </c>
      <c r="C98" s="14"/>
      <c r="D98" s="14"/>
      <c r="E98" s="14">
        <f t="shared" si="5"/>
        <v>0</v>
      </c>
      <c r="F98" s="14"/>
      <c r="G98" s="1"/>
      <c r="H98" s="1"/>
      <c r="I98" s="1"/>
      <c r="J98" s="1"/>
      <c r="K98" s="1"/>
      <c r="L98" s="1"/>
      <c r="M98" s="1">
        <f t="shared" si="6"/>
        <v>0</v>
      </c>
      <c r="N98" s="1"/>
    </row>
    <row r="99" spans="1:14" x14ac:dyDescent="0.25">
      <c r="A99" s="13">
        <v>92</v>
      </c>
      <c r="B99" s="14" t="s">
        <v>94</v>
      </c>
      <c r="C99" s="14"/>
      <c r="D99" s="14"/>
      <c r="E99" s="14">
        <f t="shared" si="5"/>
        <v>0</v>
      </c>
      <c r="F99" s="14"/>
      <c r="G99" s="1"/>
      <c r="H99" s="1"/>
      <c r="I99" s="1"/>
      <c r="J99" s="1"/>
      <c r="K99" s="1"/>
      <c r="L99" s="1"/>
      <c r="M99" s="1">
        <f t="shared" si="6"/>
        <v>0</v>
      </c>
      <c r="N99" s="1"/>
    </row>
    <row r="100" spans="1:14" x14ac:dyDescent="0.25">
      <c r="A100" s="13">
        <v>93</v>
      </c>
      <c r="B100" s="14" t="s">
        <v>95</v>
      </c>
      <c r="C100" s="14"/>
      <c r="D100" s="14"/>
      <c r="E100" s="14">
        <f t="shared" si="5"/>
        <v>0</v>
      </c>
      <c r="F100" s="14"/>
      <c r="G100" s="1"/>
      <c r="H100" s="1"/>
      <c r="I100" s="1"/>
      <c r="J100" s="1"/>
      <c r="K100" s="1"/>
      <c r="L100" s="1"/>
      <c r="M100" s="1">
        <f t="shared" si="6"/>
        <v>0</v>
      </c>
      <c r="N100" s="1"/>
    </row>
    <row r="101" spans="1:14" x14ac:dyDescent="0.25">
      <c r="A101" s="13">
        <v>94</v>
      </c>
      <c r="B101" s="14" t="s">
        <v>96</v>
      </c>
      <c r="C101" s="14"/>
      <c r="D101" s="14"/>
      <c r="E101" s="14">
        <f t="shared" si="5"/>
        <v>0</v>
      </c>
      <c r="F101" s="14"/>
      <c r="G101" s="1"/>
      <c r="H101" s="1"/>
      <c r="I101" s="1"/>
      <c r="J101" s="1"/>
      <c r="K101" s="1"/>
      <c r="L101" s="1"/>
      <c r="M101" s="1">
        <f t="shared" si="6"/>
        <v>0</v>
      </c>
      <c r="N101" s="1"/>
    </row>
    <row r="102" spans="1:14" x14ac:dyDescent="0.25">
      <c r="A102" s="13">
        <v>95</v>
      </c>
      <c r="B102" s="14" t="s">
        <v>97</v>
      </c>
      <c r="C102" s="14"/>
      <c r="D102" s="14"/>
      <c r="E102" s="14">
        <f t="shared" si="5"/>
        <v>0</v>
      </c>
      <c r="F102" s="14"/>
      <c r="G102" s="1"/>
      <c r="H102" s="1"/>
      <c r="I102" s="1"/>
      <c r="J102" s="1"/>
      <c r="K102" s="1"/>
      <c r="L102" s="1"/>
      <c r="M102" s="1">
        <f t="shared" si="6"/>
        <v>0</v>
      </c>
      <c r="N102" s="1"/>
    </row>
    <row r="103" spans="1:14" x14ac:dyDescent="0.25">
      <c r="A103" s="13">
        <v>96</v>
      </c>
      <c r="B103" s="14" t="s">
        <v>99</v>
      </c>
      <c r="C103" s="14"/>
      <c r="D103" s="14"/>
      <c r="E103" s="14">
        <f t="shared" si="5"/>
        <v>0</v>
      </c>
      <c r="F103" s="14"/>
      <c r="G103" s="1"/>
      <c r="H103" s="1"/>
      <c r="I103" s="1"/>
      <c r="J103" s="1"/>
      <c r="K103" s="1"/>
      <c r="L103" s="1"/>
      <c r="M103" s="1">
        <f t="shared" si="6"/>
        <v>0</v>
      </c>
      <c r="N103" s="1"/>
    </row>
    <row r="104" spans="1:14" x14ac:dyDescent="0.25">
      <c r="A104" s="13">
        <v>97</v>
      </c>
      <c r="B104" s="14" t="s">
        <v>100</v>
      </c>
      <c r="C104" s="14">
        <v>14.83</v>
      </c>
      <c r="D104" s="14"/>
      <c r="E104" s="14">
        <f t="shared" si="5"/>
        <v>14.83</v>
      </c>
      <c r="F104">
        <v>639.16999999999996</v>
      </c>
      <c r="G104" s="14">
        <v>2434.9299999999998</v>
      </c>
      <c r="H104" s="1"/>
      <c r="I104" s="1">
        <v>10759.92</v>
      </c>
      <c r="K104" s="1">
        <v>15856.38</v>
      </c>
      <c r="L104" s="1"/>
      <c r="M104" s="1">
        <f t="shared" si="6"/>
        <v>15856.38</v>
      </c>
      <c r="N104" s="1"/>
    </row>
    <row r="105" spans="1:14" x14ac:dyDescent="0.25">
      <c r="A105" s="13">
        <v>98</v>
      </c>
      <c r="B105" s="14" t="s">
        <v>101</v>
      </c>
      <c r="C105" s="14"/>
      <c r="D105" s="14"/>
      <c r="E105" s="14">
        <f t="shared" si="5"/>
        <v>0</v>
      </c>
      <c r="F105" s="14"/>
      <c r="G105" s="1"/>
      <c r="H105" s="1"/>
      <c r="I105" s="1"/>
      <c r="J105" s="1"/>
      <c r="K105" s="1"/>
      <c r="L105" s="1"/>
      <c r="M105" s="1">
        <f t="shared" si="6"/>
        <v>0</v>
      </c>
      <c r="N105" s="1"/>
    </row>
    <row r="106" spans="1:14" x14ac:dyDescent="0.25">
      <c r="A106" s="13">
        <v>99</v>
      </c>
      <c r="B106" s="14" t="s">
        <v>102</v>
      </c>
      <c r="C106" s="14"/>
      <c r="D106" s="14"/>
      <c r="E106" s="14">
        <f t="shared" si="5"/>
        <v>0</v>
      </c>
      <c r="F106" s="14"/>
      <c r="G106" s="1"/>
      <c r="H106" s="1"/>
      <c r="I106" s="1"/>
      <c r="J106" s="1"/>
      <c r="K106" s="1"/>
      <c r="L106" s="1"/>
      <c r="M106" s="1">
        <f t="shared" si="6"/>
        <v>0</v>
      </c>
      <c r="N106" s="1"/>
    </row>
    <row r="107" spans="1:14" x14ac:dyDescent="0.25">
      <c r="A107" s="13">
        <v>100</v>
      </c>
      <c r="B107" s="14" t="s">
        <v>103</v>
      </c>
      <c r="C107" s="14"/>
      <c r="D107" s="14"/>
      <c r="E107" s="14">
        <f t="shared" si="5"/>
        <v>0</v>
      </c>
      <c r="F107" s="14"/>
      <c r="G107" s="1"/>
      <c r="H107" s="1"/>
      <c r="I107" s="1"/>
      <c r="J107" s="1"/>
      <c r="K107" s="1"/>
      <c r="L107" s="1"/>
      <c r="M107" s="1">
        <f t="shared" si="6"/>
        <v>0</v>
      </c>
      <c r="N107" s="1"/>
    </row>
    <row r="108" spans="1:14" x14ac:dyDescent="0.25">
      <c r="A108" s="13">
        <v>101</v>
      </c>
      <c r="B108" s="14" t="s">
        <v>104</v>
      </c>
      <c r="C108" s="14"/>
      <c r="D108" s="14"/>
      <c r="E108" s="14">
        <f t="shared" si="5"/>
        <v>0</v>
      </c>
      <c r="F108" s="14"/>
      <c r="G108" s="1"/>
      <c r="H108" s="1"/>
      <c r="I108" s="1"/>
      <c r="J108" s="1"/>
      <c r="K108" s="1"/>
      <c r="L108" s="1"/>
      <c r="M108" s="1">
        <f t="shared" si="6"/>
        <v>0</v>
      </c>
      <c r="N108" s="1"/>
    </row>
    <row r="109" spans="1:14" x14ac:dyDescent="0.25">
      <c r="A109" s="13">
        <v>102</v>
      </c>
      <c r="B109" s="14" t="s">
        <v>105</v>
      </c>
      <c r="C109" s="14"/>
      <c r="D109" s="14">
        <v>2</v>
      </c>
      <c r="E109" s="14">
        <v>3</v>
      </c>
      <c r="F109" s="14">
        <v>129.30000000000001</v>
      </c>
      <c r="G109" s="1">
        <v>378.9</v>
      </c>
      <c r="H109" s="1"/>
      <c r="I109" s="1"/>
      <c r="J109" s="1"/>
      <c r="K109" s="1">
        <v>716.12</v>
      </c>
      <c r="L109" s="1"/>
      <c r="M109" s="1">
        <f t="shared" si="6"/>
        <v>716.12</v>
      </c>
      <c r="N109" s="1"/>
    </row>
    <row r="110" spans="1:14" x14ac:dyDescent="0.25">
      <c r="A110" s="13">
        <v>103</v>
      </c>
      <c r="B110" s="14" t="s">
        <v>106</v>
      </c>
      <c r="C110" s="14"/>
      <c r="D110" s="14"/>
      <c r="E110" s="14">
        <f t="shared" si="5"/>
        <v>0</v>
      </c>
      <c r="F110" s="14"/>
      <c r="G110" s="1"/>
      <c r="H110" s="1"/>
      <c r="I110" s="1"/>
      <c r="J110" s="1"/>
      <c r="K110" s="1"/>
      <c r="L110" s="1"/>
      <c r="M110" s="1">
        <f t="shared" si="6"/>
        <v>0</v>
      </c>
      <c r="N110" s="1"/>
    </row>
    <row r="111" spans="1:14" x14ac:dyDescent="0.25">
      <c r="A111" s="13">
        <v>104</v>
      </c>
      <c r="B111" s="14" t="s">
        <v>107</v>
      </c>
      <c r="C111" s="14"/>
      <c r="D111" s="14"/>
      <c r="E111" s="14">
        <f t="shared" si="5"/>
        <v>0</v>
      </c>
      <c r="F111" s="14"/>
      <c r="G111" s="1"/>
      <c r="H111" s="1"/>
      <c r="I111" s="1"/>
      <c r="J111" s="1"/>
      <c r="K111" s="1"/>
      <c r="L111" s="1"/>
      <c r="M111" s="1">
        <f t="shared" si="6"/>
        <v>0</v>
      </c>
      <c r="N111" s="1"/>
    </row>
    <row r="112" spans="1:14" x14ac:dyDescent="0.25">
      <c r="A112" s="13">
        <v>105</v>
      </c>
      <c r="B112" s="14" t="s">
        <v>108</v>
      </c>
      <c r="C112" s="14">
        <v>16.21</v>
      </c>
      <c r="D112" s="14"/>
      <c r="E112" s="14">
        <f t="shared" si="5"/>
        <v>16.21</v>
      </c>
      <c r="F112" s="14">
        <v>698.65</v>
      </c>
      <c r="G112" s="1">
        <v>2047.31</v>
      </c>
      <c r="H112" s="1">
        <v>21.03</v>
      </c>
      <c r="I112" s="1"/>
      <c r="J112" s="1"/>
      <c r="K112" s="1">
        <v>3909.17</v>
      </c>
      <c r="L112" s="1"/>
      <c r="M112" s="1">
        <f t="shared" si="6"/>
        <v>3909.17</v>
      </c>
      <c r="N112" s="1"/>
    </row>
    <row r="113" spans="1:14" x14ac:dyDescent="0.25">
      <c r="A113" s="13">
        <v>106</v>
      </c>
      <c r="B113" s="14" t="s">
        <v>109</v>
      </c>
      <c r="C113" s="14"/>
      <c r="D113" s="14">
        <v>56.49</v>
      </c>
      <c r="E113" s="14">
        <f t="shared" si="5"/>
        <v>56.49</v>
      </c>
      <c r="F113" s="14">
        <v>2434.7199999999998</v>
      </c>
      <c r="G113" s="1">
        <v>9275.0499999999993</v>
      </c>
      <c r="H113" s="1">
        <v>1852.78</v>
      </c>
      <c r="I113" s="1"/>
      <c r="J113" s="1">
        <v>74.63</v>
      </c>
      <c r="K113" s="1">
        <v>21172.66</v>
      </c>
      <c r="L113" s="1"/>
      <c r="M113" s="1">
        <f t="shared" si="6"/>
        <v>21172.66</v>
      </c>
      <c r="N113" s="1"/>
    </row>
    <row r="114" spans="1:14" x14ac:dyDescent="0.25">
      <c r="A114" s="13">
        <v>107</v>
      </c>
      <c r="B114" s="14" t="s">
        <v>110</v>
      </c>
      <c r="C114" s="14">
        <v>7.4</v>
      </c>
      <c r="D114" s="14">
        <v>34.299999999999997</v>
      </c>
      <c r="E114" s="14">
        <f t="shared" si="5"/>
        <v>41.699999999999996</v>
      </c>
      <c r="F114" s="14">
        <v>1797.27</v>
      </c>
      <c r="G114" s="1">
        <v>6846.69</v>
      </c>
      <c r="H114" s="1">
        <v>2291.5</v>
      </c>
      <c r="I114" s="1"/>
      <c r="J114" s="1">
        <v>55.19</v>
      </c>
      <c r="K114" s="1">
        <v>17375.509999999998</v>
      </c>
      <c r="L114" s="1"/>
      <c r="M114" s="1">
        <f t="shared" si="6"/>
        <v>17375.509999999998</v>
      </c>
      <c r="N114" s="1"/>
    </row>
    <row r="115" spans="1:14" x14ac:dyDescent="0.25">
      <c r="A115" s="13">
        <v>108</v>
      </c>
      <c r="B115" s="14" t="s">
        <v>111</v>
      </c>
      <c r="C115" s="14"/>
      <c r="D115" s="14"/>
      <c r="E115" s="14">
        <f t="shared" si="5"/>
        <v>0</v>
      </c>
      <c r="F115" s="14"/>
      <c r="G115" s="1"/>
      <c r="H115" s="1"/>
      <c r="I115" s="1"/>
      <c r="J115" s="1">
        <v>52.77</v>
      </c>
      <c r="K115" s="1">
        <v>99.73</v>
      </c>
      <c r="L115" s="1"/>
      <c r="M115" s="1">
        <f t="shared" si="6"/>
        <v>99.73</v>
      </c>
      <c r="N115" s="1"/>
    </row>
    <row r="116" spans="1:14" x14ac:dyDescent="0.25">
      <c r="A116" s="13">
        <v>109</v>
      </c>
      <c r="B116" s="14" t="s">
        <v>112</v>
      </c>
      <c r="C116" s="14"/>
      <c r="D116" s="14"/>
      <c r="E116" s="14">
        <f t="shared" si="5"/>
        <v>0</v>
      </c>
      <c r="F116" s="14"/>
      <c r="G116" s="1"/>
      <c r="H116" s="1"/>
      <c r="I116" s="1"/>
      <c r="J116" s="1">
        <v>73.569999999999993</v>
      </c>
      <c r="K116" s="1">
        <v>139.05000000000001</v>
      </c>
      <c r="L116" s="1"/>
      <c r="M116" s="1">
        <f t="shared" si="6"/>
        <v>139.05000000000001</v>
      </c>
      <c r="N116" s="1"/>
    </row>
    <row r="117" spans="1:14" x14ac:dyDescent="0.25">
      <c r="A117" s="13">
        <v>110</v>
      </c>
      <c r="B117" s="14" t="s">
        <v>113</v>
      </c>
      <c r="C117" s="14"/>
      <c r="D117" s="14"/>
      <c r="E117" s="14">
        <f t="shared" si="5"/>
        <v>0</v>
      </c>
      <c r="F117" s="14"/>
      <c r="G117" s="1"/>
      <c r="H117" s="1"/>
      <c r="I117" s="1"/>
      <c r="J117" s="1"/>
      <c r="K117" s="1"/>
      <c r="L117" s="1"/>
      <c r="M117" s="1">
        <f t="shared" si="6"/>
        <v>0</v>
      </c>
      <c r="N117" s="1"/>
    </row>
    <row r="118" spans="1:14" x14ac:dyDescent="0.25">
      <c r="A118" s="13">
        <v>111</v>
      </c>
      <c r="B118" s="14" t="s">
        <v>114</v>
      </c>
      <c r="C118" s="14"/>
      <c r="D118" s="14"/>
      <c r="E118" s="14">
        <f t="shared" si="5"/>
        <v>0</v>
      </c>
      <c r="F118" s="14"/>
      <c r="G118" s="1"/>
      <c r="H118" s="1"/>
      <c r="I118" s="1"/>
      <c r="J118" s="1"/>
      <c r="K118" s="1"/>
      <c r="L118" s="1"/>
      <c r="M118" s="1">
        <f t="shared" si="6"/>
        <v>0</v>
      </c>
      <c r="N118" s="1"/>
    </row>
    <row r="119" spans="1:14" x14ac:dyDescent="0.25">
      <c r="A119" s="13">
        <v>112</v>
      </c>
      <c r="B119" s="14" t="s">
        <v>115</v>
      </c>
      <c r="C119" s="14">
        <v>35.97</v>
      </c>
      <c r="D119" s="14">
        <v>12.3</v>
      </c>
      <c r="E119" s="14">
        <f t="shared" si="5"/>
        <v>48.269999999999996</v>
      </c>
      <c r="F119" s="14">
        <v>4143.3500000000004</v>
      </c>
      <c r="G119" s="1">
        <v>11307.96</v>
      </c>
      <c r="H119" s="1">
        <v>1998.05</v>
      </c>
      <c r="I119" s="1">
        <v>5661.37</v>
      </c>
      <c r="J119" s="1"/>
      <c r="K119" s="1">
        <v>30809.72</v>
      </c>
      <c r="L119" s="1"/>
      <c r="M119" s="1">
        <f t="shared" si="6"/>
        <v>30809.72</v>
      </c>
      <c r="N119" s="1"/>
    </row>
    <row r="120" spans="1:14" x14ac:dyDescent="0.25">
      <c r="A120" s="13">
        <v>113</v>
      </c>
      <c r="B120" s="14" t="s">
        <v>116</v>
      </c>
      <c r="C120" s="14"/>
      <c r="D120" s="14"/>
      <c r="E120" s="14">
        <f t="shared" si="5"/>
        <v>0</v>
      </c>
      <c r="F120" s="14"/>
      <c r="G120" s="1"/>
      <c r="H120" s="1"/>
      <c r="I120" s="1"/>
      <c r="J120" s="1"/>
      <c r="K120" s="1"/>
      <c r="L120" s="1"/>
      <c r="M120" s="1">
        <f t="shared" si="6"/>
        <v>0</v>
      </c>
      <c r="N120" s="1"/>
    </row>
    <row r="121" spans="1:14" x14ac:dyDescent="0.25">
      <c r="A121" s="13">
        <v>114</v>
      </c>
      <c r="B121" s="14" t="s">
        <v>117</v>
      </c>
      <c r="C121" s="14">
        <v>7.95</v>
      </c>
      <c r="D121" s="14">
        <v>0.3</v>
      </c>
      <c r="E121" s="14">
        <f t="shared" si="5"/>
        <v>8.25</v>
      </c>
      <c r="F121" s="14">
        <v>1982.11</v>
      </c>
      <c r="G121" s="1">
        <v>4398.0600000000004</v>
      </c>
      <c r="H121" s="1">
        <v>30</v>
      </c>
      <c r="I121" s="1">
        <v>566.14</v>
      </c>
      <c r="J121" s="1"/>
      <c r="K121" s="1">
        <v>8935.17</v>
      </c>
      <c r="L121" s="1"/>
      <c r="M121" s="1">
        <f t="shared" si="6"/>
        <v>8935.17</v>
      </c>
      <c r="N121" s="1"/>
    </row>
    <row r="122" spans="1:14" x14ac:dyDescent="0.25">
      <c r="A122" s="13">
        <v>115</v>
      </c>
      <c r="B122" s="14" t="s">
        <v>118</v>
      </c>
      <c r="C122" s="14"/>
      <c r="D122" s="14"/>
      <c r="E122" s="14">
        <f t="shared" si="5"/>
        <v>0</v>
      </c>
      <c r="F122" s="14"/>
      <c r="G122" s="1"/>
      <c r="H122" s="1"/>
      <c r="I122" s="1"/>
      <c r="J122" s="1"/>
      <c r="K122" s="1"/>
      <c r="L122" s="1"/>
      <c r="M122" s="1">
        <f t="shared" si="6"/>
        <v>0</v>
      </c>
      <c r="N122" s="1"/>
    </row>
    <row r="123" spans="1:14" x14ac:dyDescent="0.25">
      <c r="A123" s="13">
        <v>116</v>
      </c>
      <c r="B123" s="14" t="s">
        <v>119</v>
      </c>
      <c r="C123" s="14"/>
      <c r="D123" s="14"/>
      <c r="E123" s="14">
        <f t="shared" si="5"/>
        <v>0</v>
      </c>
      <c r="F123" s="14"/>
      <c r="G123" s="1"/>
      <c r="H123" s="1"/>
      <c r="I123" s="1"/>
      <c r="J123" s="1"/>
      <c r="K123" s="1"/>
      <c r="L123" s="1"/>
      <c r="M123" s="1">
        <f t="shared" si="6"/>
        <v>0</v>
      </c>
      <c r="N123" s="1"/>
    </row>
    <row r="124" spans="1:14" x14ac:dyDescent="0.25">
      <c r="A124" s="13">
        <v>117</v>
      </c>
      <c r="B124" s="14" t="s">
        <v>120</v>
      </c>
      <c r="C124" s="14"/>
      <c r="D124" s="14"/>
      <c r="E124" s="14">
        <f t="shared" si="5"/>
        <v>0</v>
      </c>
      <c r="F124" s="14"/>
      <c r="G124" s="1"/>
      <c r="H124" s="1"/>
      <c r="I124" s="1"/>
      <c r="J124" s="1"/>
      <c r="K124" s="1"/>
      <c r="L124" s="1"/>
      <c r="M124" s="1">
        <f t="shared" si="6"/>
        <v>0</v>
      </c>
      <c r="N124" s="1"/>
    </row>
    <row r="125" spans="1:14" x14ac:dyDescent="0.25">
      <c r="A125" s="13">
        <v>118</v>
      </c>
      <c r="B125" s="14" t="s">
        <v>122</v>
      </c>
      <c r="C125" s="14">
        <v>23.67</v>
      </c>
      <c r="D125" s="14">
        <v>0.3</v>
      </c>
      <c r="E125" s="14">
        <f t="shared" si="5"/>
        <v>23.970000000000002</v>
      </c>
      <c r="F125" s="14">
        <v>2679.47</v>
      </c>
      <c r="G125" s="1">
        <v>6213.47</v>
      </c>
      <c r="H125" s="1"/>
      <c r="I125" s="1">
        <v>1306.47</v>
      </c>
      <c r="J125" s="1"/>
      <c r="K125" s="1">
        <v>13049.92</v>
      </c>
      <c r="L125" s="1"/>
      <c r="M125" s="1">
        <f t="shared" si="6"/>
        <v>13049.92</v>
      </c>
      <c r="N125" s="1"/>
    </row>
    <row r="126" spans="1:14" x14ac:dyDescent="0.25">
      <c r="A126" s="13">
        <v>119</v>
      </c>
      <c r="B126" s="14" t="s">
        <v>123</v>
      </c>
      <c r="C126" s="14"/>
      <c r="D126" s="14"/>
      <c r="E126" s="14">
        <f t="shared" si="5"/>
        <v>0</v>
      </c>
      <c r="F126" s="14"/>
      <c r="G126" s="1"/>
      <c r="H126" s="1"/>
      <c r="I126" s="1"/>
      <c r="J126" s="1"/>
      <c r="K126" s="1"/>
      <c r="L126" s="1"/>
      <c r="M126" s="1">
        <f t="shared" si="6"/>
        <v>0</v>
      </c>
      <c r="N126" s="1"/>
    </row>
    <row r="127" spans="1:14" x14ac:dyDescent="0.25">
      <c r="A127" s="13">
        <v>120</v>
      </c>
      <c r="B127" s="14" t="s">
        <v>124</v>
      </c>
      <c r="C127" s="14"/>
      <c r="D127" s="14"/>
      <c r="E127" s="14">
        <f t="shared" si="5"/>
        <v>0</v>
      </c>
      <c r="F127" s="14"/>
      <c r="G127" s="1"/>
      <c r="H127" s="1"/>
      <c r="I127" s="1"/>
      <c r="J127" s="1"/>
      <c r="K127" s="1"/>
      <c r="L127" s="1"/>
      <c r="M127" s="1">
        <f t="shared" si="6"/>
        <v>0</v>
      </c>
      <c r="N127" s="1"/>
    </row>
    <row r="128" spans="1:14" x14ac:dyDescent="0.25">
      <c r="A128" s="13">
        <v>121</v>
      </c>
      <c r="B128" s="14" t="s">
        <v>125</v>
      </c>
      <c r="C128" s="14"/>
      <c r="D128" s="14">
        <v>6.89</v>
      </c>
      <c r="E128" s="14">
        <v>6.89</v>
      </c>
      <c r="F128" s="14">
        <v>296.95999999999998</v>
      </c>
      <c r="G128" s="1">
        <v>870.2</v>
      </c>
      <c r="H128" s="1"/>
      <c r="I128" s="1"/>
      <c r="J128" s="1"/>
      <c r="K128" s="1">
        <v>1644.68</v>
      </c>
      <c r="L128" s="1"/>
      <c r="M128" s="1">
        <f t="shared" si="6"/>
        <v>1644.68</v>
      </c>
      <c r="N128" s="1"/>
    </row>
    <row r="129" spans="1:14" x14ac:dyDescent="0.25">
      <c r="A129" s="13">
        <v>122</v>
      </c>
      <c r="B129" s="14" t="s">
        <v>126</v>
      </c>
      <c r="C129" s="14"/>
      <c r="D129" s="14"/>
      <c r="E129" s="14">
        <f t="shared" si="5"/>
        <v>0</v>
      </c>
      <c r="F129" s="14"/>
      <c r="G129" s="1"/>
      <c r="H129" s="1"/>
      <c r="I129" s="1"/>
      <c r="J129" s="1"/>
      <c r="K129" s="1"/>
      <c r="L129" s="1"/>
      <c r="M129" s="1">
        <f t="shared" si="6"/>
        <v>0</v>
      </c>
      <c r="N129" s="1"/>
    </row>
    <row r="130" spans="1:14" x14ac:dyDescent="0.25">
      <c r="A130" s="13">
        <v>123</v>
      </c>
      <c r="B130" s="14" t="s">
        <v>127</v>
      </c>
      <c r="C130" s="14"/>
      <c r="D130" s="14"/>
      <c r="E130" s="14">
        <f t="shared" ref="E130:E172" si="7">SUM(C130:D130)</f>
        <v>0</v>
      </c>
      <c r="F130" s="14"/>
      <c r="G130" s="1"/>
      <c r="H130" s="1"/>
      <c r="I130" s="1"/>
      <c r="J130" s="1"/>
      <c r="K130" s="1"/>
      <c r="L130" s="1"/>
      <c r="M130" s="1">
        <f t="shared" si="6"/>
        <v>0</v>
      </c>
      <c r="N130" s="1"/>
    </row>
    <row r="131" spans="1:14" x14ac:dyDescent="0.25">
      <c r="A131" s="13">
        <v>124</v>
      </c>
      <c r="B131" s="14" t="s">
        <v>128</v>
      </c>
      <c r="C131" s="14">
        <v>0.5</v>
      </c>
      <c r="D131" s="14"/>
      <c r="E131" s="14">
        <f t="shared" si="7"/>
        <v>0.5</v>
      </c>
      <c r="F131" s="14">
        <v>21.55</v>
      </c>
      <c r="G131" s="1">
        <v>63.15</v>
      </c>
      <c r="H131" s="1"/>
      <c r="I131" s="1"/>
      <c r="J131" s="1"/>
      <c r="K131" s="1">
        <v>119.35</v>
      </c>
      <c r="L131" s="1"/>
      <c r="M131" s="1">
        <f t="shared" si="6"/>
        <v>119.35</v>
      </c>
      <c r="N131" s="1"/>
    </row>
    <row r="132" spans="1:14" x14ac:dyDescent="0.25">
      <c r="A132" s="13">
        <v>125</v>
      </c>
      <c r="B132" s="14" t="s">
        <v>129</v>
      </c>
      <c r="C132" s="14"/>
      <c r="D132" s="14"/>
      <c r="E132" s="14">
        <f t="shared" si="7"/>
        <v>0</v>
      </c>
      <c r="F132" s="14"/>
      <c r="G132" s="1"/>
      <c r="H132" s="1"/>
      <c r="I132" s="1"/>
      <c r="J132" s="1"/>
      <c r="K132" s="1"/>
      <c r="L132" s="1"/>
      <c r="M132" s="1">
        <f t="shared" si="6"/>
        <v>0</v>
      </c>
      <c r="N132" s="1"/>
    </row>
    <row r="133" spans="1:14" x14ac:dyDescent="0.25">
      <c r="A133" s="13">
        <v>126</v>
      </c>
      <c r="B133" s="14" t="s">
        <v>130</v>
      </c>
      <c r="C133" s="14"/>
      <c r="D133" s="14"/>
      <c r="E133" s="14">
        <f t="shared" si="7"/>
        <v>0</v>
      </c>
      <c r="F133" s="14"/>
      <c r="G133" s="1"/>
      <c r="H133" s="1"/>
      <c r="I133" s="1"/>
      <c r="J133" s="1"/>
      <c r="K133" s="1"/>
      <c r="L133" s="1"/>
      <c r="M133" s="1">
        <f t="shared" si="6"/>
        <v>0</v>
      </c>
      <c r="N133" s="1"/>
    </row>
    <row r="134" spans="1:14" x14ac:dyDescent="0.25">
      <c r="A134" s="13">
        <v>127</v>
      </c>
      <c r="B134" s="14" t="s">
        <v>131</v>
      </c>
      <c r="C134" s="14"/>
      <c r="D134" s="14"/>
      <c r="E134" s="14">
        <f t="shared" si="7"/>
        <v>0</v>
      </c>
      <c r="F134" s="14"/>
      <c r="G134" s="1"/>
      <c r="H134" s="1"/>
      <c r="I134" s="1"/>
      <c r="J134" s="1"/>
      <c r="K134" s="1"/>
      <c r="L134" s="1"/>
      <c r="M134" s="1">
        <f t="shared" si="6"/>
        <v>0</v>
      </c>
      <c r="N134" s="1"/>
    </row>
    <row r="135" spans="1:14" x14ac:dyDescent="0.25">
      <c r="A135" s="13">
        <v>128</v>
      </c>
      <c r="B135" s="14" t="s">
        <v>132</v>
      </c>
      <c r="C135" s="14"/>
      <c r="D135" s="14"/>
      <c r="E135" s="14">
        <f t="shared" si="7"/>
        <v>0</v>
      </c>
      <c r="F135" s="14"/>
      <c r="G135" s="1"/>
      <c r="H135" s="1"/>
      <c r="I135" s="1"/>
      <c r="J135" s="1"/>
      <c r="K135" s="1"/>
      <c r="L135" s="1"/>
      <c r="M135" s="1">
        <f t="shared" si="6"/>
        <v>0</v>
      </c>
      <c r="N135" s="1"/>
    </row>
    <row r="136" spans="1:14" x14ac:dyDescent="0.25">
      <c r="A136" s="13">
        <v>129</v>
      </c>
      <c r="B136" s="14" t="s">
        <v>133</v>
      </c>
      <c r="C136" s="14"/>
      <c r="D136" s="14"/>
      <c r="E136" s="14">
        <f t="shared" si="7"/>
        <v>0</v>
      </c>
      <c r="F136" s="14"/>
      <c r="G136" s="1"/>
      <c r="H136" s="1"/>
      <c r="I136" s="1"/>
      <c r="J136" s="1"/>
      <c r="K136" s="1"/>
      <c r="L136" s="1"/>
      <c r="M136" s="1">
        <f t="shared" ref="M136:M172" si="8">K136+L136</f>
        <v>0</v>
      </c>
      <c r="N136" s="1"/>
    </row>
    <row r="137" spans="1:14" x14ac:dyDescent="0.25">
      <c r="A137" s="13">
        <v>130</v>
      </c>
      <c r="B137" s="14" t="s">
        <v>134</v>
      </c>
      <c r="C137" s="14"/>
      <c r="D137" s="14"/>
      <c r="E137" s="14">
        <f t="shared" si="7"/>
        <v>0</v>
      </c>
      <c r="F137" s="14"/>
      <c r="G137" s="1"/>
      <c r="H137" s="1"/>
      <c r="I137" s="1"/>
      <c r="J137" s="1"/>
      <c r="K137" s="1"/>
      <c r="L137" s="1"/>
      <c r="M137" s="1">
        <f t="shared" si="8"/>
        <v>0</v>
      </c>
      <c r="N137" s="1"/>
    </row>
    <row r="138" spans="1:14" x14ac:dyDescent="0.25">
      <c r="A138" s="13">
        <v>131</v>
      </c>
      <c r="B138" s="14" t="s">
        <v>135</v>
      </c>
      <c r="C138" s="14"/>
      <c r="D138" s="14"/>
      <c r="E138" s="14">
        <f t="shared" si="7"/>
        <v>0</v>
      </c>
      <c r="F138" s="14">
        <v>876.74</v>
      </c>
      <c r="G138" s="1">
        <v>1696.68</v>
      </c>
      <c r="H138" s="1"/>
      <c r="I138" s="1"/>
      <c r="J138" s="1">
        <v>248.37</v>
      </c>
      <c r="K138" s="1">
        <v>3676.16</v>
      </c>
      <c r="L138" s="1"/>
      <c r="M138" s="1">
        <f t="shared" si="8"/>
        <v>3676.16</v>
      </c>
      <c r="N138" s="1"/>
    </row>
    <row r="139" spans="1:14" x14ac:dyDescent="0.25">
      <c r="A139" s="13">
        <v>132</v>
      </c>
      <c r="B139" s="14" t="s">
        <v>136</v>
      </c>
      <c r="C139" s="14"/>
      <c r="D139" s="14"/>
      <c r="E139" s="14">
        <f t="shared" si="7"/>
        <v>0</v>
      </c>
      <c r="F139" s="14">
        <v>1138.57</v>
      </c>
      <c r="G139" s="1">
        <v>2203.38</v>
      </c>
      <c r="H139" s="1"/>
      <c r="I139" s="1"/>
      <c r="J139" s="1">
        <v>282.05</v>
      </c>
      <c r="K139" s="1">
        <v>4697.46</v>
      </c>
      <c r="L139" s="1"/>
      <c r="M139" s="1">
        <f t="shared" si="8"/>
        <v>4697.46</v>
      </c>
      <c r="N139" s="1"/>
    </row>
    <row r="140" spans="1:14" x14ac:dyDescent="0.25">
      <c r="A140" s="13">
        <v>133</v>
      </c>
      <c r="B140" s="14" t="s">
        <v>137</v>
      </c>
      <c r="C140" s="14"/>
      <c r="D140" s="14"/>
      <c r="E140" s="14">
        <f t="shared" si="7"/>
        <v>0</v>
      </c>
      <c r="F140" s="14">
        <v>678.38</v>
      </c>
      <c r="G140" s="1">
        <v>1312.81</v>
      </c>
      <c r="H140" s="1"/>
      <c r="I140" s="1"/>
      <c r="J140" s="1">
        <v>216.27</v>
      </c>
      <c r="K140" s="1">
        <v>2889.97</v>
      </c>
      <c r="L140" s="1"/>
      <c r="M140" s="1">
        <f t="shared" si="8"/>
        <v>2889.97</v>
      </c>
      <c r="N140" s="1"/>
    </row>
    <row r="141" spans="1:14" x14ac:dyDescent="0.25">
      <c r="A141" s="13">
        <v>134</v>
      </c>
      <c r="B141" s="14" t="s">
        <v>138</v>
      </c>
      <c r="C141" s="14">
        <v>10.16</v>
      </c>
      <c r="D141" s="14"/>
      <c r="E141" s="14">
        <f t="shared" si="7"/>
        <v>10.16</v>
      </c>
      <c r="F141" s="14">
        <v>437.9</v>
      </c>
      <c r="G141" s="1">
        <v>1668.16</v>
      </c>
      <c r="H141" s="1">
        <v>292.41000000000003</v>
      </c>
      <c r="J141" s="1">
        <v>250.59</v>
      </c>
      <c r="K141" s="1">
        <v>4179.1000000000004</v>
      </c>
      <c r="L141" s="1"/>
      <c r="M141" s="1">
        <f t="shared" si="8"/>
        <v>4179.1000000000004</v>
      </c>
      <c r="N141" s="1"/>
    </row>
    <row r="142" spans="1:14" x14ac:dyDescent="0.25">
      <c r="A142" s="13">
        <v>135</v>
      </c>
      <c r="B142" s="14" t="s">
        <v>139</v>
      </c>
      <c r="C142" s="14">
        <v>4.26</v>
      </c>
      <c r="D142" s="14"/>
      <c r="E142" s="14">
        <f t="shared" si="7"/>
        <v>4.26</v>
      </c>
      <c r="F142" s="14">
        <v>183.61</v>
      </c>
      <c r="G142" s="1">
        <v>699.45</v>
      </c>
      <c r="H142" s="1">
        <v>336</v>
      </c>
      <c r="I142" s="1"/>
      <c r="J142" s="1">
        <v>250.93</v>
      </c>
      <c r="K142" s="1">
        <v>2431.2600000000002</v>
      </c>
      <c r="L142" s="1"/>
      <c r="M142" s="1">
        <f t="shared" si="8"/>
        <v>2431.2600000000002</v>
      </c>
      <c r="N142" s="1"/>
    </row>
    <row r="143" spans="1:14" x14ac:dyDescent="0.25">
      <c r="A143" s="13">
        <v>136</v>
      </c>
      <c r="B143" s="14" t="s">
        <v>140</v>
      </c>
      <c r="C143" s="14">
        <v>7.93</v>
      </c>
      <c r="D143" s="14"/>
      <c r="E143" s="14">
        <f t="shared" si="7"/>
        <v>7.93</v>
      </c>
      <c r="F143" s="14">
        <v>1178.8499999999999</v>
      </c>
      <c r="G143" s="1">
        <v>2921.94</v>
      </c>
      <c r="H143" s="1">
        <v>294</v>
      </c>
      <c r="J143" s="1">
        <v>249.74</v>
      </c>
      <c r="K143" s="1">
        <v>6550.13</v>
      </c>
      <c r="L143" s="1"/>
      <c r="M143" s="1">
        <f t="shared" si="8"/>
        <v>6550.13</v>
      </c>
      <c r="N143" s="1"/>
    </row>
    <row r="144" spans="1:14" x14ac:dyDescent="0.25">
      <c r="A144" s="13">
        <v>137</v>
      </c>
      <c r="B144" s="14" t="s">
        <v>141</v>
      </c>
      <c r="C144" s="14"/>
      <c r="D144" s="14"/>
      <c r="E144" s="14">
        <f t="shared" si="7"/>
        <v>0</v>
      </c>
      <c r="F144" s="14"/>
      <c r="G144" s="1"/>
      <c r="H144" s="1"/>
      <c r="I144" s="1"/>
      <c r="J144" s="1"/>
      <c r="K144" s="1"/>
      <c r="L144" s="1"/>
      <c r="M144" s="1">
        <f t="shared" si="8"/>
        <v>0</v>
      </c>
      <c r="N144" s="1"/>
    </row>
    <row r="145" spans="1:14" x14ac:dyDescent="0.25">
      <c r="A145" s="13">
        <v>138</v>
      </c>
      <c r="B145" s="14" t="s">
        <v>142</v>
      </c>
      <c r="C145" s="14">
        <v>0.92</v>
      </c>
      <c r="D145" s="14"/>
      <c r="E145" s="14">
        <f t="shared" si="7"/>
        <v>0.92</v>
      </c>
      <c r="F145" s="14">
        <v>531.58000000000004</v>
      </c>
      <c r="G145" s="1">
        <v>1114.67</v>
      </c>
      <c r="H145" s="1"/>
      <c r="I145" s="1"/>
      <c r="J145" s="1"/>
      <c r="K145" s="1">
        <v>2106.7199999999998</v>
      </c>
      <c r="L145" s="1"/>
      <c r="M145" s="1">
        <f t="shared" si="8"/>
        <v>2106.7199999999998</v>
      </c>
      <c r="N145" s="1"/>
    </row>
    <row r="146" spans="1:14" x14ac:dyDescent="0.25">
      <c r="A146" s="13">
        <v>139</v>
      </c>
      <c r="B146" s="14" t="s">
        <v>143</v>
      </c>
      <c r="C146" s="14"/>
      <c r="D146" s="14"/>
      <c r="E146" s="14">
        <f t="shared" si="7"/>
        <v>0</v>
      </c>
      <c r="F146" s="14"/>
      <c r="G146" s="1"/>
      <c r="H146" s="1"/>
      <c r="I146" s="1"/>
      <c r="J146" s="1"/>
      <c r="K146" s="1"/>
      <c r="L146" s="1"/>
      <c r="M146" s="1">
        <f t="shared" si="8"/>
        <v>0</v>
      </c>
      <c r="N146" s="1"/>
    </row>
    <row r="147" spans="1:14" x14ac:dyDescent="0.25">
      <c r="A147" s="13">
        <v>140</v>
      </c>
      <c r="B147" s="14" t="s">
        <v>144</v>
      </c>
      <c r="C147" s="14"/>
      <c r="D147" s="14"/>
      <c r="E147" s="14">
        <f t="shared" si="7"/>
        <v>0</v>
      </c>
      <c r="F147" s="14"/>
      <c r="G147" s="1"/>
      <c r="H147" s="1"/>
      <c r="I147" s="1"/>
      <c r="J147" s="1"/>
      <c r="K147" s="1"/>
      <c r="L147" s="1"/>
      <c r="M147" s="1">
        <f t="shared" si="8"/>
        <v>0</v>
      </c>
      <c r="N147" s="1"/>
    </row>
    <row r="148" spans="1:14" x14ac:dyDescent="0.25">
      <c r="A148" s="13">
        <v>141</v>
      </c>
      <c r="B148" s="14" t="s">
        <v>145</v>
      </c>
      <c r="C148" s="14"/>
      <c r="D148" s="14"/>
      <c r="E148" s="14">
        <f t="shared" si="7"/>
        <v>0</v>
      </c>
      <c r="F148" s="14"/>
      <c r="G148" s="1"/>
      <c r="H148" s="1"/>
      <c r="I148" s="1"/>
      <c r="J148" s="1"/>
      <c r="K148" s="1"/>
      <c r="L148" s="1"/>
      <c r="M148" s="1">
        <f t="shared" si="8"/>
        <v>0</v>
      </c>
      <c r="N148" s="1"/>
    </row>
    <row r="149" spans="1:14" x14ac:dyDescent="0.25">
      <c r="A149" s="13">
        <v>142</v>
      </c>
      <c r="B149" s="14" t="s">
        <v>146</v>
      </c>
      <c r="C149" s="14"/>
      <c r="D149" s="14"/>
      <c r="E149" s="14">
        <f t="shared" si="7"/>
        <v>0</v>
      </c>
      <c r="F149" s="14"/>
      <c r="G149" s="1"/>
      <c r="H149" s="1"/>
      <c r="I149" s="1"/>
      <c r="J149" s="1"/>
      <c r="K149" s="1"/>
      <c r="L149" s="1"/>
      <c r="M149" s="1">
        <f t="shared" si="8"/>
        <v>0</v>
      </c>
      <c r="N149" s="1"/>
    </row>
    <row r="150" spans="1:14" x14ac:dyDescent="0.25">
      <c r="A150" s="13">
        <v>143</v>
      </c>
      <c r="B150" s="14" t="s">
        <v>147</v>
      </c>
      <c r="C150" s="14">
        <v>14.6</v>
      </c>
      <c r="D150" s="14"/>
      <c r="E150" s="14">
        <f t="shared" ref="E150" si="9">SUM(C150:D150)</f>
        <v>14.6</v>
      </c>
      <c r="F150" s="14">
        <v>629.26</v>
      </c>
      <c r="G150" s="1">
        <v>2581.56</v>
      </c>
      <c r="H150" s="1">
        <v>1958.52</v>
      </c>
      <c r="I150" s="1">
        <v>2177.4499999999998</v>
      </c>
      <c r="J150" s="1"/>
      <c r="K150" s="1">
        <v>10758.2</v>
      </c>
      <c r="L150" s="1"/>
      <c r="M150" s="1">
        <f t="shared" si="8"/>
        <v>10758.2</v>
      </c>
      <c r="N150" s="1"/>
    </row>
    <row r="151" spans="1:14" x14ac:dyDescent="0.25">
      <c r="A151" s="13">
        <v>144</v>
      </c>
      <c r="B151" s="14" t="s">
        <v>148</v>
      </c>
      <c r="C151" s="14"/>
      <c r="D151" s="14"/>
      <c r="E151" s="14">
        <f t="shared" si="7"/>
        <v>0</v>
      </c>
      <c r="F151" s="14"/>
      <c r="G151" s="1"/>
      <c r="H151" s="1"/>
      <c r="I151" s="1"/>
      <c r="J151" s="1"/>
      <c r="K151" s="1"/>
      <c r="L151" s="1"/>
      <c r="M151" s="1">
        <f t="shared" si="8"/>
        <v>0</v>
      </c>
      <c r="N151" s="1"/>
    </row>
    <row r="152" spans="1:14" x14ac:dyDescent="0.25">
      <c r="A152" s="13">
        <v>145</v>
      </c>
      <c r="B152" s="14" t="s">
        <v>149</v>
      </c>
      <c r="C152" s="14">
        <v>58.21</v>
      </c>
      <c r="D152" s="14">
        <v>2.4</v>
      </c>
      <c r="E152" s="14">
        <f t="shared" si="7"/>
        <v>60.61</v>
      </c>
      <c r="F152" s="14">
        <v>3778.63</v>
      </c>
      <c r="G152" s="1">
        <v>12974.14</v>
      </c>
      <c r="H152" s="1"/>
      <c r="I152" s="1">
        <v>6967.84</v>
      </c>
      <c r="J152" s="1"/>
      <c r="K152" s="1">
        <v>31488.959999999999</v>
      </c>
      <c r="L152" s="1"/>
      <c r="M152" s="1">
        <f t="shared" si="8"/>
        <v>31488.959999999999</v>
      </c>
      <c r="N152" s="1"/>
    </row>
    <row r="153" spans="1:14" x14ac:dyDescent="0.25">
      <c r="A153" s="13">
        <v>146</v>
      </c>
      <c r="B153" s="14" t="s">
        <v>150</v>
      </c>
      <c r="C153" s="14"/>
      <c r="D153" s="14"/>
      <c r="E153" s="14">
        <f t="shared" si="7"/>
        <v>0</v>
      </c>
      <c r="F153" s="14"/>
      <c r="G153" s="1"/>
      <c r="H153" s="1"/>
      <c r="I153" s="1"/>
      <c r="J153" s="1"/>
      <c r="K153" s="1"/>
      <c r="L153" s="1"/>
      <c r="M153" s="1">
        <f t="shared" si="8"/>
        <v>0</v>
      </c>
      <c r="N153" s="1"/>
    </row>
    <row r="154" spans="1:14" x14ac:dyDescent="0.25">
      <c r="A154" s="13">
        <v>147</v>
      </c>
      <c r="B154" s="14" t="s">
        <v>151</v>
      </c>
      <c r="C154" s="14">
        <v>2.5499999999999998</v>
      </c>
      <c r="D154" s="14">
        <v>0.3</v>
      </c>
      <c r="E154" s="14">
        <f t="shared" si="7"/>
        <v>2.8499999999999996</v>
      </c>
      <c r="F154" s="14">
        <v>571.13</v>
      </c>
      <c r="G154" s="1">
        <v>1371.47</v>
      </c>
      <c r="H154" s="1"/>
      <c r="I154" s="1">
        <v>435.49</v>
      </c>
      <c r="J154" s="1"/>
      <c r="K154" s="1">
        <v>3027.58</v>
      </c>
      <c r="L154" s="1"/>
      <c r="M154" s="1">
        <f t="shared" si="8"/>
        <v>3027.58</v>
      </c>
      <c r="N154" s="1"/>
    </row>
    <row r="155" spans="1:14" x14ac:dyDescent="0.25">
      <c r="A155" s="13">
        <v>148</v>
      </c>
      <c r="B155" s="14" t="s">
        <v>152</v>
      </c>
      <c r="C155" s="14"/>
      <c r="D155" s="14"/>
      <c r="E155" s="14">
        <f t="shared" si="7"/>
        <v>0</v>
      </c>
      <c r="F155" s="14"/>
      <c r="G155" s="1"/>
      <c r="H155" s="1"/>
      <c r="I155" s="1"/>
      <c r="J155" s="1"/>
      <c r="K155" s="1"/>
      <c r="L155" s="1"/>
      <c r="M155" s="1">
        <f t="shared" si="8"/>
        <v>0</v>
      </c>
      <c r="N155" s="1"/>
    </row>
    <row r="156" spans="1:14" x14ac:dyDescent="0.25">
      <c r="A156" s="13">
        <v>149</v>
      </c>
      <c r="B156" s="14" t="s">
        <v>153</v>
      </c>
      <c r="C156" s="14">
        <v>11.41</v>
      </c>
      <c r="D156" s="14">
        <v>0.3</v>
      </c>
      <c r="E156" s="14">
        <f t="shared" si="7"/>
        <v>11.71</v>
      </c>
      <c r="F156" s="14">
        <v>1690.87</v>
      </c>
      <c r="G156" s="1">
        <v>4366.05</v>
      </c>
      <c r="H156" s="1"/>
      <c r="I156" s="1">
        <v>3048.43</v>
      </c>
      <c r="J156" s="1"/>
      <c r="K156" s="1">
        <v>11300.27</v>
      </c>
      <c r="L156" s="1"/>
      <c r="M156" s="1">
        <f t="shared" si="8"/>
        <v>11300.27</v>
      </c>
      <c r="N156" s="1"/>
    </row>
    <row r="157" spans="1:14" x14ac:dyDescent="0.25">
      <c r="A157" s="13">
        <v>150</v>
      </c>
      <c r="B157" s="14" t="s">
        <v>154</v>
      </c>
      <c r="C157" s="14">
        <v>4.45</v>
      </c>
      <c r="D157" s="14">
        <v>0.3</v>
      </c>
      <c r="E157" s="14">
        <v>5.75</v>
      </c>
      <c r="F157" s="14">
        <v>247.83</v>
      </c>
      <c r="G157" s="1">
        <v>-8531.5300000000007</v>
      </c>
      <c r="H157" s="1"/>
      <c r="I157" s="1">
        <v>870.98</v>
      </c>
      <c r="K157" s="1">
        <v>-15253.61</v>
      </c>
      <c r="L157" s="1"/>
      <c r="M157" s="1">
        <f t="shared" si="8"/>
        <v>-15253.61</v>
      </c>
      <c r="N157" s="1"/>
    </row>
    <row r="158" spans="1:14" x14ac:dyDescent="0.25">
      <c r="A158" s="13">
        <v>151</v>
      </c>
      <c r="B158" s="14" t="s">
        <v>155</v>
      </c>
      <c r="C158" s="14">
        <v>15.93</v>
      </c>
      <c r="D158" s="14">
        <v>0.3</v>
      </c>
      <c r="E158" s="14">
        <v>17.23</v>
      </c>
      <c r="F158" s="14">
        <v>1333.71</v>
      </c>
      <c r="G158" s="1">
        <v>4190.5</v>
      </c>
      <c r="H158" s="1"/>
      <c r="I158" s="1">
        <v>435.49</v>
      </c>
      <c r="J158" s="1"/>
      <c r="K158" s="1">
        <v>8355.5400000000009</v>
      </c>
      <c r="L158" s="1"/>
      <c r="M158" s="1">
        <f t="shared" si="8"/>
        <v>8355.5400000000009</v>
      </c>
      <c r="N158" s="1"/>
    </row>
    <row r="159" spans="1:14" x14ac:dyDescent="0.25">
      <c r="A159" s="13">
        <v>152</v>
      </c>
      <c r="B159" s="14" t="s">
        <v>156</v>
      </c>
      <c r="C159" s="14"/>
      <c r="D159" s="14"/>
      <c r="E159" s="14">
        <f t="shared" si="7"/>
        <v>0</v>
      </c>
      <c r="F159" s="14"/>
      <c r="G159" s="1"/>
      <c r="H159" s="1"/>
      <c r="I159" s="1"/>
      <c r="J159" s="1"/>
      <c r="K159" s="1"/>
      <c r="L159" s="1"/>
      <c r="M159" s="1">
        <f t="shared" si="8"/>
        <v>0</v>
      </c>
      <c r="N159" s="1"/>
    </row>
    <row r="160" spans="1:14" x14ac:dyDescent="0.25">
      <c r="A160" s="13">
        <v>153</v>
      </c>
      <c r="B160" s="14" t="s">
        <v>157</v>
      </c>
      <c r="C160" s="14"/>
      <c r="D160" s="14"/>
      <c r="E160" s="14">
        <f t="shared" si="7"/>
        <v>0</v>
      </c>
      <c r="F160" s="14"/>
      <c r="G160" s="1"/>
      <c r="H160" s="1"/>
      <c r="I160" s="1"/>
      <c r="J160" s="1"/>
      <c r="K160" s="1"/>
      <c r="L160" s="1"/>
      <c r="M160" s="1">
        <f t="shared" si="8"/>
        <v>0</v>
      </c>
      <c r="N160" s="1"/>
    </row>
    <row r="161" spans="1:14" x14ac:dyDescent="0.25">
      <c r="A161" s="13">
        <v>154</v>
      </c>
      <c r="B161" s="14" t="s">
        <v>158</v>
      </c>
      <c r="C161" s="14"/>
      <c r="D161" s="14"/>
      <c r="E161" s="14">
        <f t="shared" si="7"/>
        <v>0</v>
      </c>
      <c r="F161" s="14"/>
      <c r="G161" s="1"/>
      <c r="H161" s="1"/>
      <c r="I161" s="1"/>
      <c r="J161" s="1"/>
      <c r="K161" s="1"/>
      <c r="L161" s="1"/>
      <c r="M161" s="1">
        <f t="shared" si="8"/>
        <v>0</v>
      </c>
      <c r="N161" s="1"/>
    </row>
    <row r="162" spans="1:14" x14ac:dyDescent="0.25">
      <c r="A162" s="13">
        <v>155</v>
      </c>
      <c r="B162" s="14" t="s">
        <v>159</v>
      </c>
      <c r="C162" s="14"/>
      <c r="D162" s="14"/>
      <c r="E162" s="14">
        <f t="shared" si="7"/>
        <v>0</v>
      </c>
      <c r="F162" s="14"/>
      <c r="G162" s="1"/>
      <c r="H162" s="1"/>
      <c r="I162" s="1"/>
      <c r="J162" s="1"/>
      <c r="K162" s="1"/>
      <c r="L162" s="1"/>
      <c r="M162" s="1">
        <f t="shared" si="8"/>
        <v>0</v>
      </c>
      <c r="N162" s="1"/>
    </row>
    <row r="163" spans="1:14" x14ac:dyDescent="0.25">
      <c r="A163" s="13">
        <v>156</v>
      </c>
      <c r="B163" s="14" t="s">
        <v>160</v>
      </c>
      <c r="C163" s="14">
        <v>10.36</v>
      </c>
      <c r="D163" s="14">
        <v>0.4</v>
      </c>
      <c r="E163" s="14">
        <f t="shared" si="7"/>
        <v>10.76</v>
      </c>
      <c r="F163" s="14">
        <v>1467.45</v>
      </c>
      <c r="G163" s="1">
        <v>3573.14</v>
      </c>
      <c r="H163" s="1">
        <v>52.58</v>
      </c>
      <c r="I163" s="1">
        <v>130.65</v>
      </c>
      <c r="J163" s="1"/>
      <c r="K163" s="1">
        <v>6983.26</v>
      </c>
      <c r="L163" s="1"/>
      <c r="M163" s="1">
        <f t="shared" si="8"/>
        <v>6983.26</v>
      </c>
      <c r="N163" s="1">
        <v>264.98</v>
      </c>
    </row>
    <row r="164" spans="1:14" x14ac:dyDescent="0.25">
      <c r="A164" s="13">
        <v>157</v>
      </c>
      <c r="B164" s="14" t="s">
        <v>161</v>
      </c>
      <c r="C164" s="14">
        <v>185.35</v>
      </c>
      <c r="D164" s="14">
        <v>3.4</v>
      </c>
      <c r="E164" s="14">
        <f t="shared" si="7"/>
        <v>188.75</v>
      </c>
      <c r="F164" s="14">
        <v>12665.6</v>
      </c>
      <c r="G164" s="1">
        <v>37374.29</v>
      </c>
      <c r="H164" s="1">
        <v>1274.97</v>
      </c>
      <c r="I164" s="1">
        <v>8840.4500000000007</v>
      </c>
      <c r="J164" s="1"/>
      <c r="K164" s="1">
        <v>81887.539999999994</v>
      </c>
      <c r="L164" s="1"/>
      <c r="M164" s="1">
        <f t="shared" si="8"/>
        <v>81887.539999999994</v>
      </c>
      <c r="N164" s="1"/>
    </row>
    <row r="165" spans="1:14" x14ac:dyDescent="0.25">
      <c r="A165" s="13">
        <v>158</v>
      </c>
      <c r="B165" s="14" t="s">
        <v>162</v>
      </c>
      <c r="C165" s="14"/>
      <c r="D165" s="14"/>
      <c r="E165" s="14"/>
      <c r="F165" s="14"/>
      <c r="G165" s="1"/>
      <c r="H165" s="1"/>
      <c r="I165" s="1"/>
      <c r="J165" s="1"/>
      <c r="K165" s="1"/>
      <c r="L165" s="1"/>
      <c r="M165" s="1">
        <f t="shared" si="8"/>
        <v>0</v>
      </c>
      <c r="N165" s="1"/>
    </row>
    <row r="166" spans="1:14" x14ac:dyDescent="0.25">
      <c r="A166" s="13">
        <v>159</v>
      </c>
      <c r="B166" s="14" t="s">
        <v>163</v>
      </c>
      <c r="C166" s="14">
        <v>0.4</v>
      </c>
      <c r="D166" s="14"/>
      <c r="E166" s="14">
        <f t="shared" si="7"/>
        <v>0.4</v>
      </c>
      <c r="F166" s="1">
        <v>17.239999999999998</v>
      </c>
      <c r="G166" s="1">
        <v>70.73</v>
      </c>
      <c r="H166" s="1"/>
      <c r="I166" s="1">
        <v>130.65</v>
      </c>
      <c r="J166" s="1"/>
      <c r="K166" s="1">
        <v>264.33</v>
      </c>
      <c r="L166" s="1"/>
      <c r="M166" s="1">
        <f t="shared" si="8"/>
        <v>264.33</v>
      </c>
      <c r="N166" s="1"/>
    </row>
    <row r="167" spans="1:14" x14ac:dyDescent="0.25">
      <c r="A167" s="13">
        <v>160</v>
      </c>
      <c r="B167" s="14" t="s">
        <v>164</v>
      </c>
      <c r="C167" s="14"/>
      <c r="D167" s="14"/>
      <c r="E167" s="14">
        <f t="shared" si="7"/>
        <v>0</v>
      </c>
      <c r="F167" s="14"/>
      <c r="G167" s="1"/>
      <c r="H167" s="1"/>
      <c r="I167" s="1"/>
      <c r="J167" s="1"/>
      <c r="K167" s="1"/>
      <c r="L167" s="1"/>
      <c r="M167" s="1">
        <f t="shared" si="8"/>
        <v>0</v>
      </c>
      <c r="N167" s="1"/>
    </row>
    <row r="168" spans="1:14" x14ac:dyDescent="0.25">
      <c r="A168" s="13">
        <v>161</v>
      </c>
      <c r="B168" s="14" t="s">
        <v>198</v>
      </c>
      <c r="C168" s="14"/>
      <c r="D168" s="14"/>
      <c r="E168" s="14">
        <f t="shared" si="7"/>
        <v>0</v>
      </c>
      <c r="F168" s="14"/>
      <c r="G168" s="1"/>
      <c r="H168" s="1"/>
      <c r="I168" s="1"/>
      <c r="J168" s="1"/>
      <c r="K168" s="1"/>
      <c r="L168" s="1"/>
      <c r="M168" s="1">
        <f t="shared" si="8"/>
        <v>0</v>
      </c>
      <c r="N168" s="1"/>
    </row>
    <row r="169" spans="1:14" x14ac:dyDescent="0.25">
      <c r="A169" s="13">
        <v>162</v>
      </c>
      <c r="B169" s="14" t="s">
        <v>165</v>
      </c>
      <c r="C169" s="14"/>
      <c r="D169" s="14"/>
      <c r="E169" s="14">
        <f t="shared" si="7"/>
        <v>0</v>
      </c>
      <c r="F169" s="14"/>
      <c r="G169" s="1"/>
      <c r="H169" s="1"/>
      <c r="I169" s="1"/>
      <c r="J169" s="1"/>
      <c r="K169" s="1"/>
      <c r="L169" s="1"/>
      <c r="M169" s="1">
        <f t="shared" si="8"/>
        <v>0</v>
      </c>
      <c r="N169" s="1"/>
    </row>
    <row r="170" spans="1:14" x14ac:dyDescent="0.25">
      <c r="A170" s="13">
        <v>163</v>
      </c>
      <c r="B170" s="14" t="s">
        <v>166</v>
      </c>
      <c r="C170" s="14"/>
      <c r="D170" s="14"/>
      <c r="E170" s="14">
        <f t="shared" si="7"/>
        <v>0</v>
      </c>
      <c r="F170" s="14"/>
      <c r="G170" s="1"/>
      <c r="H170" s="1"/>
      <c r="I170" s="1"/>
      <c r="J170" s="1"/>
      <c r="K170" s="1"/>
      <c r="L170" s="1"/>
      <c r="M170" s="1">
        <f t="shared" si="8"/>
        <v>0</v>
      </c>
      <c r="N170" s="1"/>
    </row>
    <row r="171" spans="1:14" x14ac:dyDescent="0.25">
      <c r="A171" s="13">
        <v>164</v>
      </c>
      <c r="B171" s="14" t="s">
        <v>167</v>
      </c>
      <c r="C171" s="14">
        <v>8.36</v>
      </c>
      <c r="D171" s="14">
        <v>0.4</v>
      </c>
      <c r="E171" s="14">
        <v>10.76</v>
      </c>
      <c r="F171" s="14">
        <v>463.76</v>
      </c>
      <c r="G171" s="1">
        <v>1902.58</v>
      </c>
      <c r="H171" s="1"/>
      <c r="I171" s="1">
        <v>4921.04</v>
      </c>
      <c r="J171" s="1"/>
      <c r="K171" s="1">
        <v>8516.92</v>
      </c>
      <c r="L171" s="1"/>
      <c r="M171" s="1">
        <f t="shared" si="8"/>
        <v>8516.92</v>
      </c>
      <c r="N171" s="1"/>
    </row>
    <row r="172" spans="1:14" x14ac:dyDescent="0.25">
      <c r="A172" s="13">
        <v>165</v>
      </c>
      <c r="B172" s="14" t="s">
        <v>168</v>
      </c>
      <c r="C172" s="14"/>
      <c r="D172" s="14"/>
      <c r="E172" s="14">
        <f t="shared" si="7"/>
        <v>0</v>
      </c>
      <c r="F172" s="14"/>
      <c r="G172" s="1"/>
      <c r="H172" s="1"/>
      <c r="I172" s="1"/>
      <c r="J172" s="1"/>
      <c r="K172" s="1"/>
      <c r="L172" s="1"/>
      <c r="M172" s="1">
        <f t="shared" si="8"/>
        <v>0</v>
      </c>
      <c r="N172" s="1"/>
    </row>
    <row r="173" spans="1:14" x14ac:dyDescent="0.25">
      <c r="A173" s="14"/>
      <c r="B173" s="14"/>
      <c r="C173" s="14"/>
      <c r="D173" s="14"/>
      <c r="E173" s="14"/>
      <c r="F173" s="14"/>
      <c r="G173" s="1"/>
      <c r="H173" s="1"/>
      <c r="I173" s="1"/>
      <c r="J173" s="1"/>
      <c r="K173" s="1"/>
      <c r="L173" s="1"/>
      <c r="M173" s="1"/>
      <c r="N173" s="1"/>
    </row>
    <row r="174" spans="1:14" x14ac:dyDescent="0.25">
      <c r="A174" s="14"/>
      <c r="B174" s="14" t="s">
        <v>169</v>
      </c>
      <c r="C174" s="14">
        <f>SUM(C8:C173)</f>
        <v>599.46</v>
      </c>
      <c r="D174" s="25">
        <f t="shared" ref="D174:N174" si="10">SUM(D8:D173)</f>
        <v>238.19000000000005</v>
      </c>
      <c r="E174" s="14">
        <f t="shared" si="10"/>
        <v>846.65</v>
      </c>
      <c r="F174" s="14">
        <f t="shared" si="10"/>
        <v>85948.98000000001</v>
      </c>
      <c r="G174" s="14">
        <f t="shared" si="10"/>
        <v>219318.62999999998</v>
      </c>
      <c r="H174" s="14">
        <f t="shared" si="10"/>
        <v>17179.419999999998</v>
      </c>
      <c r="I174" s="14">
        <f t="shared" si="10"/>
        <v>56921.890000000014</v>
      </c>
      <c r="J174" s="14">
        <f t="shared" si="10"/>
        <v>4804.3100000000004</v>
      </c>
      <c r="K174" s="14">
        <f t="shared" si="10"/>
        <v>513477.83999999997</v>
      </c>
      <c r="L174" s="14">
        <f t="shared" si="10"/>
        <v>0</v>
      </c>
      <c r="M174" s="14">
        <f t="shared" si="10"/>
        <v>513477.83999999997</v>
      </c>
      <c r="N174" s="14">
        <f t="shared" si="10"/>
        <v>827.86</v>
      </c>
    </row>
    <row r="175" spans="1:14" x14ac:dyDescent="0.25">
      <c r="A175" s="14"/>
      <c r="B175" s="14"/>
      <c r="C175" s="14"/>
      <c r="D175" s="14"/>
      <c r="E175" s="14">
        <f t="shared" ref="E175" si="11">SUM(C175:D175)</f>
        <v>0</v>
      </c>
      <c r="F175" s="14"/>
      <c r="G175" s="14"/>
      <c r="H175" s="14"/>
      <c r="I175" s="14"/>
      <c r="J175" s="14"/>
      <c r="K175" s="14"/>
      <c r="L175" s="14"/>
      <c r="M175" s="14"/>
      <c r="N175" s="14"/>
    </row>
    <row r="176" spans="1:14" x14ac:dyDescent="0.25">
      <c r="C176" s="17"/>
      <c r="D176" s="17"/>
      <c r="E176" s="17"/>
      <c r="F176" s="17"/>
      <c r="G176" s="17"/>
      <c r="H176" s="17"/>
      <c r="I176" s="17"/>
      <c r="J176" s="17"/>
      <c r="K176" s="21"/>
      <c r="L176" s="17"/>
      <c r="M176" s="17"/>
      <c r="N176" s="17"/>
    </row>
    <row r="177" spans="2:14" x14ac:dyDescent="0.25"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</row>
    <row r="178" spans="2:14" x14ac:dyDescent="0.25"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</row>
    <row r="179" spans="2:14" x14ac:dyDescent="0.25"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</row>
    <row r="180" spans="2:14" x14ac:dyDescent="0.25">
      <c r="B180" t="s">
        <v>199</v>
      </c>
      <c r="H180" t="s">
        <v>200</v>
      </c>
    </row>
    <row r="181" spans="2:14" x14ac:dyDescent="0.25">
      <c r="B181" t="s">
        <v>201</v>
      </c>
      <c r="H181" t="s">
        <v>202</v>
      </c>
    </row>
  </sheetData>
  <mergeCells count="2">
    <mergeCell ref="A1:N1"/>
    <mergeCell ref="C3:E3"/>
  </mergeCells>
  <printOptions horizontalCentered="1"/>
  <pageMargins left="0" right="0" top="0" bottom="0" header="0" footer="0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1"/>
  <sheetViews>
    <sheetView workbookViewId="0">
      <selection activeCell="P15" sqref="P15"/>
    </sheetView>
  </sheetViews>
  <sheetFormatPr defaultRowHeight="15" x14ac:dyDescent="0.25"/>
  <cols>
    <col min="1" max="1" width="4.42578125" customWidth="1"/>
    <col min="2" max="2" width="36.7109375" customWidth="1"/>
    <col min="3" max="3" width="7" customWidth="1"/>
    <col min="4" max="4" width="6.5703125" customWidth="1"/>
    <col min="5" max="5" width="7.5703125" customWidth="1"/>
    <col min="7" max="7" width="9.42578125" customWidth="1"/>
    <col min="8" max="8" width="8.85546875" customWidth="1"/>
    <col min="9" max="9" width="8.5703125" customWidth="1"/>
    <col min="11" max="11" width="9.85546875" customWidth="1"/>
    <col min="12" max="12" width="6.42578125" customWidth="1"/>
    <col min="13" max="13" width="11.28515625" customWidth="1"/>
    <col min="14" max="14" width="9" customWidth="1"/>
  </cols>
  <sheetData>
    <row r="1" spans="1:14" x14ac:dyDescent="0.25">
      <c r="A1" s="43" t="s">
        <v>233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3" spans="1:14" x14ac:dyDescent="0.25">
      <c r="A3" s="8" t="s">
        <v>0</v>
      </c>
      <c r="B3" s="3" t="s">
        <v>1</v>
      </c>
      <c r="C3" s="40" t="s">
        <v>170</v>
      </c>
      <c r="D3" s="41"/>
      <c r="E3" s="42"/>
      <c r="F3" s="5" t="s">
        <v>171</v>
      </c>
      <c r="G3" s="5" t="s">
        <v>172</v>
      </c>
      <c r="H3" s="5" t="s">
        <v>203</v>
      </c>
      <c r="I3" s="5" t="s">
        <v>203</v>
      </c>
      <c r="J3" s="5" t="s">
        <v>174</v>
      </c>
      <c r="K3" s="5" t="s">
        <v>175</v>
      </c>
      <c r="L3" s="5"/>
      <c r="M3" s="5" t="s">
        <v>175</v>
      </c>
      <c r="N3" s="5" t="s">
        <v>176</v>
      </c>
    </row>
    <row r="4" spans="1:14" x14ac:dyDescent="0.25">
      <c r="A4" s="9" t="s">
        <v>2</v>
      </c>
      <c r="B4" s="4"/>
      <c r="C4" s="5" t="s">
        <v>177</v>
      </c>
      <c r="D4" s="5" t="s">
        <v>178</v>
      </c>
      <c r="E4" s="5" t="s">
        <v>179</v>
      </c>
      <c r="F4" s="6" t="s">
        <v>180</v>
      </c>
      <c r="G4" s="6" t="s">
        <v>181</v>
      </c>
      <c r="H4" s="6" t="s">
        <v>182</v>
      </c>
      <c r="I4" s="6" t="s">
        <v>183</v>
      </c>
      <c r="J4" s="6" t="s">
        <v>184</v>
      </c>
      <c r="K4" s="6" t="s">
        <v>185</v>
      </c>
      <c r="L4" s="6" t="s">
        <v>186</v>
      </c>
      <c r="M4" s="6" t="s">
        <v>185</v>
      </c>
      <c r="N4" s="6" t="s">
        <v>180</v>
      </c>
    </row>
    <row r="5" spans="1:14" x14ac:dyDescent="0.25">
      <c r="A5" s="9"/>
      <c r="B5" s="4"/>
      <c r="C5" s="6" t="s">
        <v>187</v>
      </c>
      <c r="D5" s="6" t="s">
        <v>188</v>
      </c>
      <c r="E5" s="6"/>
      <c r="F5" s="6" t="s">
        <v>189</v>
      </c>
      <c r="G5" s="6" t="s">
        <v>190</v>
      </c>
      <c r="H5" s="6" t="s">
        <v>191</v>
      </c>
      <c r="I5" s="6" t="s">
        <v>204</v>
      </c>
      <c r="J5" s="6" t="s">
        <v>193</v>
      </c>
      <c r="K5" s="6" t="s">
        <v>194</v>
      </c>
      <c r="L5" s="6"/>
      <c r="M5" s="6" t="s">
        <v>194</v>
      </c>
      <c r="N5" s="6" t="s">
        <v>195</v>
      </c>
    </row>
    <row r="6" spans="1:14" x14ac:dyDescent="0.25">
      <c r="A6" s="10"/>
      <c r="B6" s="2"/>
      <c r="C6" s="7"/>
      <c r="D6" s="7"/>
      <c r="E6" s="7"/>
      <c r="F6" s="7" t="s">
        <v>190</v>
      </c>
      <c r="G6" s="7"/>
      <c r="H6" s="7"/>
      <c r="I6" s="7" t="s">
        <v>190</v>
      </c>
      <c r="J6" s="7" t="s">
        <v>190</v>
      </c>
      <c r="K6" s="7" t="s">
        <v>190</v>
      </c>
      <c r="L6" s="7"/>
      <c r="M6" s="7" t="s">
        <v>190</v>
      </c>
      <c r="N6" s="7" t="s">
        <v>190</v>
      </c>
    </row>
    <row r="7" spans="1:14" x14ac:dyDescent="0.25">
      <c r="A7" s="2"/>
      <c r="B7" s="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A8" s="13">
        <v>1</v>
      </c>
      <c r="B8" s="14" t="s">
        <v>3</v>
      </c>
      <c r="C8" s="14"/>
      <c r="D8" s="14"/>
      <c r="E8" s="14">
        <f>SUM(C8:D8)</f>
        <v>0</v>
      </c>
      <c r="F8" s="14">
        <v>725.99</v>
      </c>
      <c r="G8" s="14">
        <v>1404.95</v>
      </c>
      <c r="H8" s="14"/>
      <c r="I8" s="14"/>
      <c r="J8" s="14"/>
      <c r="K8" s="14">
        <v>3392.96</v>
      </c>
      <c r="L8" s="14"/>
      <c r="M8" s="14">
        <f>K8+L8</f>
        <v>3392.96</v>
      </c>
      <c r="N8" s="1"/>
    </row>
    <row r="9" spans="1:14" x14ac:dyDescent="0.25">
      <c r="A9" s="13">
        <v>2</v>
      </c>
      <c r="B9" s="14" t="s">
        <v>4</v>
      </c>
      <c r="C9" s="14">
        <v>8.36</v>
      </c>
      <c r="D9" s="14"/>
      <c r="E9" s="14">
        <f t="shared" ref="E9:E46" si="0">SUM(C9:D9)</f>
        <v>8.36</v>
      </c>
      <c r="F9" s="14">
        <v>1336.24</v>
      </c>
      <c r="G9" s="14">
        <v>2944.48</v>
      </c>
      <c r="H9" s="14"/>
      <c r="I9" s="14"/>
      <c r="J9" s="14"/>
      <c r="K9" s="14">
        <v>7110.93</v>
      </c>
      <c r="L9" s="14"/>
      <c r="M9" s="14">
        <f t="shared" ref="M9:M71" si="1">K9+L9</f>
        <v>7110.93</v>
      </c>
      <c r="N9" s="1"/>
    </row>
    <row r="10" spans="1:14" x14ac:dyDescent="0.25">
      <c r="A10" s="13">
        <v>3</v>
      </c>
      <c r="B10" s="14" t="s">
        <v>5</v>
      </c>
      <c r="C10" s="14"/>
      <c r="D10" s="14"/>
      <c r="E10" s="14">
        <f t="shared" si="0"/>
        <v>0</v>
      </c>
      <c r="F10" s="14">
        <v>729.95</v>
      </c>
      <c r="G10" s="14">
        <v>1412.61</v>
      </c>
      <c r="H10" s="14"/>
      <c r="I10" s="14"/>
      <c r="J10" s="17"/>
      <c r="K10" s="14">
        <v>3411.46</v>
      </c>
      <c r="L10" s="14"/>
      <c r="M10" s="14">
        <f t="shared" si="1"/>
        <v>3411.46</v>
      </c>
      <c r="N10" s="1"/>
    </row>
    <row r="11" spans="1:14" x14ac:dyDescent="0.25">
      <c r="A11" s="13">
        <v>4</v>
      </c>
      <c r="B11" s="14" t="s">
        <v>6</v>
      </c>
      <c r="C11" s="14"/>
      <c r="D11" s="14"/>
      <c r="E11" s="14">
        <f t="shared" si="0"/>
        <v>0</v>
      </c>
      <c r="F11" s="14"/>
      <c r="G11" s="14"/>
      <c r="H11" s="14"/>
      <c r="I11" s="14"/>
      <c r="J11" s="14"/>
      <c r="K11" s="14"/>
      <c r="L11" s="14"/>
      <c r="M11" s="14">
        <f t="shared" si="1"/>
        <v>0</v>
      </c>
      <c r="N11" s="1"/>
    </row>
    <row r="12" spans="1:14" x14ac:dyDescent="0.25">
      <c r="A12" s="13">
        <v>5</v>
      </c>
      <c r="B12" s="14" t="s">
        <v>7</v>
      </c>
      <c r="C12" s="14"/>
      <c r="D12" s="14"/>
      <c r="E12" s="14">
        <f t="shared" si="0"/>
        <v>0</v>
      </c>
      <c r="F12" s="14"/>
      <c r="G12" s="14"/>
      <c r="H12" s="14"/>
      <c r="I12" s="14"/>
      <c r="J12" s="14"/>
      <c r="K12" s="14"/>
      <c r="L12" s="14"/>
      <c r="M12" s="14">
        <f t="shared" si="1"/>
        <v>0</v>
      </c>
      <c r="N12" s="1"/>
    </row>
    <row r="13" spans="1:14" x14ac:dyDescent="0.25">
      <c r="A13" s="13">
        <v>6</v>
      </c>
      <c r="B13" s="14" t="s">
        <v>8</v>
      </c>
      <c r="C13" s="14"/>
      <c r="D13" s="14"/>
      <c r="E13" s="14">
        <f t="shared" si="0"/>
        <v>0</v>
      </c>
      <c r="F13" s="14"/>
      <c r="G13" s="14"/>
      <c r="H13" s="14"/>
      <c r="I13" s="14"/>
      <c r="J13" s="14"/>
      <c r="K13" s="14"/>
      <c r="L13" s="14"/>
      <c r="M13" s="14">
        <f t="shared" si="1"/>
        <v>0</v>
      </c>
      <c r="N13" s="1"/>
    </row>
    <row r="14" spans="1:14" x14ac:dyDescent="0.25">
      <c r="A14" s="13">
        <v>7</v>
      </c>
      <c r="B14" s="14" t="s">
        <v>9</v>
      </c>
      <c r="C14" s="14">
        <v>11.76</v>
      </c>
      <c r="D14" s="14">
        <v>1.4</v>
      </c>
      <c r="E14" s="14">
        <f t="shared" si="0"/>
        <v>13.16</v>
      </c>
      <c r="F14" s="14">
        <v>2146.12</v>
      </c>
      <c r="G14" s="14">
        <v>5216.29</v>
      </c>
      <c r="H14" s="14"/>
      <c r="I14" s="14">
        <v>2908.47</v>
      </c>
      <c r="J14" s="14"/>
      <c r="K14" s="14">
        <v>15651.25</v>
      </c>
      <c r="L14" s="14"/>
      <c r="M14" s="14">
        <f t="shared" si="1"/>
        <v>15651.25</v>
      </c>
      <c r="N14" s="1"/>
    </row>
    <row r="15" spans="1:14" x14ac:dyDescent="0.25">
      <c r="A15" s="13">
        <v>8</v>
      </c>
      <c r="B15" s="14" t="s">
        <v>10</v>
      </c>
      <c r="C15" s="14">
        <v>22.89</v>
      </c>
      <c r="D15" s="14">
        <v>0.4</v>
      </c>
      <c r="E15" s="14">
        <f t="shared" si="0"/>
        <v>23.29</v>
      </c>
      <c r="F15" s="14">
        <v>2995.3</v>
      </c>
      <c r="G15" s="14">
        <v>7677.96</v>
      </c>
      <c r="H15" s="14">
        <v>41.02</v>
      </c>
      <c r="I15" s="14">
        <v>1682.32</v>
      </c>
      <c r="J15" s="14"/>
      <c r="K15" s="14">
        <v>13097.93</v>
      </c>
      <c r="L15" s="14"/>
      <c r="M15" s="14">
        <v>11978.56</v>
      </c>
      <c r="N15" s="1"/>
    </row>
    <row r="16" spans="1:14" x14ac:dyDescent="0.25">
      <c r="A16" s="13">
        <v>9</v>
      </c>
      <c r="B16" s="14" t="s">
        <v>11</v>
      </c>
      <c r="C16" s="14">
        <v>10.56</v>
      </c>
      <c r="D16" s="14">
        <v>0.8</v>
      </c>
      <c r="E16" s="14">
        <f t="shared" si="0"/>
        <v>11.360000000000001</v>
      </c>
      <c r="F16" s="14">
        <v>2009.03</v>
      </c>
      <c r="G16" s="14">
        <v>4805.58</v>
      </c>
      <c r="H16" s="14"/>
      <c r="I16" s="14">
        <v>2567.3200000000002</v>
      </c>
      <c r="J16" s="12"/>
      <c r="K16" s="12">
        <v>14301.16</v>
      </c>
      <c r="L16" s="14"/>
      <c r="M16" s="14">
        <f t="shared" si="1"/>
        <v>14301.16</v>
      </c>
      <c r="N16" s="1"/>
    </row>
    <row r="17" spans="1:14" x14ac:dyDescent="0.25">
      <c r="A17" s="13">
        <v>10</v>
      </c>
      <c r="B17" s="14" t="s">
        <v>12</v>
      </c>
      <c r="C17" s="14">
        <v>18.86</v>
      </c>
      <c r="D17" s="14"/>
      <c r="E17" s="14">
        <f t="shared" si="0"/>
        <v>18.86</v>
      </c>
      <c r="F17" s="14">
        <v>2796.44</v>
      </c>
      <c r="G17" s="14">
        <v>6935.25</v>
      </c>
      <c r="H17" s="14"/>
      <c r="I17" s="14">
        <v>2729.27</v>
      </c>
      <c r="J17" s="14"/>
      <c r="K17" s="14">
        <v>19614.37</v>
      </c>
      <c r="L17" s="14"/>
      <c r="M17" s="14">
        <f t="shared" si="1"/>
        <v>19614.37</v>
      </c>
      <c r="N17" s="1"/>
    </row>
    <row r="18" spans="1:14" x14ac:dyDescent="0.25">
      <c r="A18" s="13">
        <v>11</v>
      </c>
      <c r="B18" s="14" t="s">
        <v>13</v>
      </c>
      <c r="C18" s="14"/>
      <c r="D18" s="14"/>
      <c r="E18" s="14">
        <f t="shared" si="0"/>
        <v>0</v>
      </c>
      <c r="F18" s="14"/>
      <c r="G18" s="14"/>
      <c r="H18" s="14"/>
      <c r="I18" s="14"/>
      <c r="J18" s="14"/>
      <c r="K18" s="14"/>
      <c r="L18" s="14"/>
      <c r="M18" s="14">
        <f t="shared" si="1"/>
        <v>0</v>
      </c>
      <c r="N18" s="1"/>
    </row>
    <row r="19" spans="1:14" x14ac:dyDescent="0.25">
      <c r="A19" s="13">
        <v>12</v>
      </c>
      <c r="B19" s="14" t="s">
        <v>14</v>
      </c>
      <c r="C19" s="14"/>
      <c r="D19" s="14"/>
      <c r="E19" s="14">
        <f t="shared" si="0"/>
        <v>0</v>
      </c>
      <c r="F19" s="14"/>
      <c r="G19" s="14"/>
      <c r="H19" s="14"/>
      <c r="I19" s="14"/>
      <c r="J19" s="14"/>
      <c r="K19" s="14"/>
      <c r="L19" s="14"/>
      <c r="M19" s="14">
        <f t="shared" si="1"/>
        <v>0</v>
      </c>
      <c r="N19" s="1"/>
    </row>
    <row r="20" spans="1:14" x14ac:dyDescent="0.25">
      <c r="A20" s="13">
        <v>13</v>
      </c>
      <c r="B20" s="14" t="s">
        <v>15</v>
      </c>
      <c r="C20" s="14"/>
      <c r="D20" s="14"/>
      <c r="E20" s="14">
        <f t="shared" si="0"/>
        <v>0</v>
      </c>
      <c r="F20" s="14"/>
      <c r="G20" s="14"/>
      <c r="H20" s="14"/>
      <c r="I20" s="14"/>
      <c r="J20" s="14"/>
      <c r="K20" s="14"/>
      <c r="L20" s="14"/>
      <c r="M20" s="14">
        <f t="shared" si="1"/>
        <v>0</v>
      </c>
      <c r="N20" s="1"/>
    </row>
    <row r="21" spans="1:14" x14ac:dyDescent="0.25">
      <c r="A21" s="13">
        <v>14</v>
      </c>
      <c r="B21" s="14" t="s">
        <v>16</v>
      </c>
      <c r="C21" s="14">
        <v>30.34</v>
      </c>
      <c r="D21" s="14"/>
      <c r="E21" s="14">
        <f t="shared" si="0"/>
        <v>30.34</v>
      </c>
      <c r="F21" s="14">
        <v>2989.72</v>
      </c>
      <c r="G21" s="14">
        <v>7087.1</v>
      </c>
      <c r="H21" s="14"/>
      <c r="I21" s="14"/>
      <c r="J21" s="14"/>
      <c r="K21" s="14">
        <v>17115.349999999999</v>
      </c>
      <c r="L21" s="14"/>
      <c r="M21" s="14">
        <f t="shared" si="1"/>
        <v>17115.349999999999</v>
      </c>
      <c r="N21" s="1">
        <v>370.16</v>
      </c>
    </row>
    <row r="22" spans="1:14" x14ac:dyDescent="0.25">
      <c r="A22" s="13">
        <v>15</v>
      </c>
      <c r="B22" s="14" t="s">
        <v>17</v>
      </c>
      <c r="C22" s="14">
        <v>21</v>
      </c>
      <c r="D22" s="14"/>
      <c r="E22" s="14">
        <f t="shared" si="0"/>
        <v>21</v>
      </c>
      <c r="F22" s="14">
        <v>2234.09</v>
      </c>
      <c r="G22" s="14">
        <v>5224.18</v>
      </c>
      <c r="H22" s="14"/>
      <c r="I22" s="14"/>
      <c r="J22" s="14"/>
      <c r="K22" s="14">
        <v>12616.39</v>
      </c>
      <c r="L22" s="14"/>
      <c r="M22" s="14">
        <f t="shared" si="1"/>
        <v>12616.39</v>
      </c>
      <c r="N22" s="1"/>
    </row>
    <row r="23" spans="1:14" x14ac:dyDescent="0.25">
      <c r="A23" s="13">
        <v>16</v>
      </c>
      <c r="B23" s="14" t="s">
        <v>18</v>
      </c>
      <c r="C23" s="14">
        <v>38.4</v>
      </c>
      <c r="D23" s="14">
        <v>0.3</v>
      </c>
      <c r="E23" s="14">
        <f t="shared" si="0"/>
        <v>38.699999999999996</v>
      </c>
      <c r="F23" s="14">
        <v>3004.9</v>
      </c>
      <c r="G23" s="14">
        <v>7475.04</v>
      </c>
      <c r="H23" s="14">
        <v>106.4</v>
      </c>
      <c r="I23" s="14"/>
      <c r="J23" s="14"/>
      <c r="K23" s="14">
        <v>18309.18</v>
      </c>
      <c r="L23" s="14"/>
      <c r="M23" s="14">
        <f t="shared" si="1"/>
        <v>18309.18</v>
      </c>
      <c r="N23" s="1"/>
    </row>
    <row r="24" spans="1:14" x14ac:dyDescent="0.25">
      <c r="A24" s="13">
        <v>17</v>
      </c>
      <c r="B24" s="14" t="s">
        <v>19</v>
      </c>
      <c r="C24" s="14">
        <v>10.199999999999999</v>
      </c>
      <c r="D24" s="14">
        <v>7.3</v>
      </c>
      <c r="E24" s="14">
        <f t="shared" si="0"/>
        <v>17.5</v>
      </c>
      <c r="F24" s="14">
        <v>2249.86</v>
      </c>
      <c r="G24" s="14">
        <v>5104.58</v>
      </c>
      <c r="H24" s="14">
        <v>20.45</v>
      </c>
      <c r="I24" s="14"/>
      <c r="J24" s="14"/>
      <c r="K24" s="14">
        <v>12376.94</v>
      </c>
      <c r="L24" s="14"/>
      <c r="M24" s="14">
        <f t="shared" si="1"/>
        <v>12376.94</v>
      </c>
      <c r="N24" s="1"/>
    </row>
    <row r="25" spans="1:14" x14ac:dyDescent="0.25">
      <c r="A25" s="13">
        <v>18</v>
      </c>
      <c r="B25" s="14" t="s">
        <v>20</v>
      </c>
      <c r="C25" s="14">
        <v>20.78</v>
      </c>
      <c r="D25" s="14">
        <v>0.3</v>
      </c>
      <c r="E25" s="14">
        <f t="shared" si="0"/>
        <v>21.080000000000002</v>
      </c>
      <c r="F25" s="14">
        <v>2647.63</v>
      </c>
      <c r="G25" s="14">
        <v>6027.89</v>
      </c>
      <c r="H25" s="14">
        <v>13.67</v>
      </c>
      <c r="I25" s="14"/>
      <c r="J25" s="17"/>
      <c r="K25" s="14">
        <v>13532.12</v>
      </c>
      <c r="L25" s="14"/>
      <c r="M25" s="14">
        <v>13624.21</v>
      </c>
      <c r="N25" s="1"/>
    </row>
    <row r="26" spans="1:14" x14ac:dyDescent="0.25">
      <c r="A26" s="13">
        <v>19</v>
      </c>
      <c r="B26" s="14" t="s">
        <v>21</v>
      </c>
      <c r="C26" s="14"/>
      <c r="D26" s="14"/>
      <c r="E26" s="14">
        <f t="shared" si="0"/>
        <v>0</v>
      </c>
      <c r="F26" s="14">
        <v>257.86</v>
      </c>
      <c r="G26" s="14">
        <v>499.02</v>
      </c>
      <c r="H26" s="14"/>
      <c r="I26" s="14">
        <v>129.91999999999999</v>
      </c>
      <c r="J26" s="14">
        <v>84.05</v>
      </c>
      <c r="K26" s="14">
        <v>1538</v>
      </c>
      <c r="L26" s="14"/>
      <c r="M26" s="14">
        <f t="shared" si="1"/>
        <v>1538</v>
      </c>
      <c r="N26" s="1"/>
    </row>
    <row r="27" spans="1:14" x14ac:dyDescent="0.25">
      <c r="A27" s="13">
        <v>20</v>
      </c>
      <c r="B27" s="14" t="s">
        <v>22</v>
      </c>
      <c r="C27" s="14"/>
      <c r="D27" s="14"/>
      <c r="E27" s="14">
        <f t="shared" si="0"/>
        <v>0</v>
      </c>
      <c r="F27" s="14">
        <v>99.18</v>
      </c>
      <c r="G27" s="14">
        <v>191.94</v>
      </c>
      <c r="H27" s="14"/>
      <c r="I27" s="14">
        <v>129.96</v>
      </c>
      <c r="J27" s="14">
        <v>63.05</v>
      </c>
      <c r="K27" s="14">
        <v>745.74</v>
      </c>
      <c r="L27" s="14"/>
      <c r="M27" s="14">
        <f t="shared" si="1"/>
        <v>745.74</v>
      </c>
      <c r="N27" s="1"/>
    </row>
    <row r="28" spans="1:14" x14ac:dyDescent="0.25">
      <c r="A28" s="13">
        <v>21</v>
      </c>
      <c r="B28" s="14" t="s">
        <v>23</v>
      </c>
      <c r="C28" s="14">
        <v>9.25</v>
      </c>
      <c r="D28" s="14"/>
      <c r="E28" s="14">
        <f t="shared" si="0"/>
        <v>9.25</v>
      </c>
      <c r="F28" s="14">
        <v>398.68</v>
      </c>
      <c r="G28" s="14">
        <v>1518.75</v>
      </c>
      <c r="H28" s="14"/>
      <c r="I28" s="14">
        <v>129.96</v>
      </c>
      <c r="J28" s="14">
        <v>79.760000000000005</v>
      </c>
      <c r="K28" s="14">
        <v>3990.35</v>
      </c>
      <c r="L28" s="14"/>
      <c r="M28" s="14">
        <f t="shared" si="1"/>
        <v>3990.35</v>
      </c>
      <c r="N28" s="1"/>
    </row>
    <row r="29" spans="1:14" x14ac:dyDescent="0.25">
      <c r="A29" s="13">
        <v>22</v>
      </c>
      <c r="B29" s="14" t="s">
        <v>24</v>
      </c>
      <c r="C29" s="14">
        <v>11.94</v>
      </c>
      <c r="D29" s="14">
        <v>3</v>
      </c>
      <c r="E29" s="14">
        <f t="shared" si="0"/>
        <v>14.94</v>
      </c>
      <c r="F29" s="14">
        <v>1675.37</v>
      </c>
      <c r="G29" s="14">
        <v>4260.3999999999996</v>
      </c>
      <c r="H29" s="14"/>
      <c r="I29" s="14">
        <v>511.74</v>
      </c>
      <c r="J29" s="14"/>
      <c r="K29" s="14">
        <v>10826.18</v>
      </c>
      <c r="L29" s="14"/>
      <c r="M29" s="14">
        <f t="shared" si="1"/>
        <v>10826.18</v>
      </c>
      <c r="N29" s="1"/>
    </row>
    <row r="30" spans="1:14" x14ac:dyDescent="0.25">
      <c r="A30" s="13">
        <v>23</v>
      </c>
      <c r="B30" s="14" t="s">
        <v>25</v>
      </c>
      <c r="C30" s="14">
        <v>22.29</v>
      </c>
      <c r="D30" s="14">
        <v>3</v>
      </c>
      <c r="E30" s="14">
        <f t="shared" si="0"/>
        <v>25.29</v>
      </c>
      <c r="F30" s="14">
        <v>2192.86</v>
      </c>
      <c r="G30" s="14">
        <v>5967.21</v>
      </c>
      <c r="H30" s="14"/>
      <c r="I30" s="14">
        <v>511.74</v>
      </c>
      <c r="J30" s="14"/>
      <c r="K30" s="14">
        <v>14948.14</v>
      </c>
      <c r="L30" s="14"/>
      <c r="M30" s="14">
        <f t="shared" si="1"/>
        <v>14948.14</v>
      </c>
      <c r="N30" s="1"/>
    </row>
    <row r="31" spans="1:14" x14ac:dyDescent="0.25">
      <c r="A31" s="13">
        <v>24</v>
      </c>
      <c r="B31" s="14" t="s">
        <v>26</v>
      </c>
      <c r="C31" s="14"/>
      <c r="D31" s="14"/>
      <c r="E31" s="14">
        <f t="shared" si="0"/>
        <v>0</v>
      </c>
      <c r="F31" s="14"/>
      <c r="G31" s="14"/>
      <c r="H31" s="14"/>
      <c r="I31" s="14">
        <v>1770</v>
      </c>
      <c r="J31" s="14"/>
      <c r="K31" s="14">
        <v>1858.5</v>
      </c>
      <c r="L31" s="14"/>
      <c r="M31" s="14">
        <f t="shared" si="1"/>
        <v>1858.5</v>
      </c>
      <c r="N31" s="1"/>
    </row>
    <row r="32" spans="1:14" x14ac:dyDescent="0.25">
      <c r="A32" s="13">
        <v>25</v>
      </c>
      <c r="B32" s="14" t="s">
        <v>27</v>
      </c>
      <c r="C32" s="14">
        <v>29.21</v>
      </c>
      <c r="D32" s="14">
        <v>3</v>
      </c>
      <c r="E32" s="14">
        <v>33.21</v>
      </c>
      <c r="F32" s="14">
        <v>2919.03</v>
      </c>
      <c r="G32" s="14">
        <v>8331.7199999999993</v>
      </c>
      <c r="H32" s="14"/>
      <c r="I32" s="14">
        <v>2364.63</v>
      </c>
      <c r="J32" s="14"/>
      <c r="K32" s="14">
        <v>21487.67</v>
      </c>
      <c r="L32" s="12"/>
      <c r="M32" s="14">
        <f t="shared" si="1"/>
        <v>21487.67</v>
      </c>
      <c r="N32" s="1">
        <v>1084.68</v>
      </c>
    </row>
    <row r="33" spans="1:14" x14ac:dyDescent="0.25">
      <c r="A33" s="13">
        <v>26</v>
      </c>
      <c r="B33" s="14" t="s">
        <v>28</v>
      </c>
      <c r="C33" s="14"/>
      <c r="D33" s="14"/>
      <c r="E33" s="14">
        <f t="shared" si="0"/>
        <v>0</v>
      </c>
      <c r="F33" s="14"/>
      <c r="G33" s="14"/>
      <c r="H33" s="14"/>
      <c r="I33" s="14"/>
      <c r="J33" s="14"/>
      <c r="K33" s="14"/>
      <c r="L33" s="14"/>
      <c r="M33" s="14">
        <f t="shared" si="1"/>
        <v>0</v>
      </c>
      <c r="N33" s="1"/>
    </row>
    <row r="34" spans="1:14" x14ac:dyDescent="0.25">
      <c r="A34" s="13">
        <v>27</v>
      </c>
      <c r="B34" s="14" t="s">
        <v>29</v>
      </c>
      <c r="C34" s="14"/>
      <c r="D34" s="14"/>
      <c r="E34" s="14">
        <f t="shared" si="0"/>
        <v>0</v>
      </c>
      <c r="F34" s="14"/>
      <c r="G34" s="14"/>
      <c r="H34" s="14"/>
      <c r="I34" s="14"/>
      <c r="J34" s="14"/>
      <c r="K34" s="14"/>
      <c r="L34" s="14"/>
      <c r="M34" s="14">
        <f t="shared" si="1"/>
        <v>0</v>
      </c>
      <c r="N34" s="1"/>
    </row>
    <row r="35" spans="1:14" x14ac:dyDescent="0.25">
      <c r="A35" s="13">
        <v>28</v>
      </c>
      <c r="B35" s="14" t="s">
        <v>30</v>
      </c>
      <c r="C35" s="14"/>
      <c r="D35" s="14"/>
      <c r="E35" s="14">
        <f t="shared" si="0"/>
        <v>0</v>
      </c>
      <c r="F35" s="14"/>
      <c r="G35" s="14"/>
      <c r="H35" s="14"/>
      <c r="I35" s="14">
        <v>7000</v>
      </c>
      <c r="J35" s="14"/>
      <c r="K35" s="14">
        <v>7350</v>
      </c>
      <c r="L35" s="14"/>
      <c r="M35" s="14">
        <f t="shared" si="1"/>
        <v>7350</v>
      </c>
      <c r="N35" s="1"/>
    </row>
    <row r="36" spans="1:14" x14ac:dyDescent="0.25">
      <c r="A36" s="13">
        <v>29</v>
      </c>
      <c r="B36" s="14" t="s">
        <v>31</v>
      </c>
      <c r="C36" s="14"/>
      <c r="D36" s="14"/>
      <c r="E36" s="14">
        <f t="shared" si="0"/>
        <v>0</v>
      </c>
      <c r="F36" s="14"/>
      <c r="G36" s="14"/>
      <c r="H36" s="14"/>
      <c r="I36" s="14"/>
      <c r="J36" s="14"/>
      <c r="K36" s="14"/>
      <c r="L36" s="14"/>
      <c r="M36" s="14">
        <f t="shared" si="1"/>
        <v>0</v>
      </c>
      <c r="N36" s="1"/>
    </row>
    <row r="37" spans="1:14" x14ac:dyDescent="0.25">
      <c r="A37" s="13">
        <v>30</v>
      </c>
      <c r="B37" s="14" t="s">
        <v>32</v>
      </c>
      <c r="C37" s="14"/>
      <c r="D37" s="14"/>
      <c r="E37" s="14">
        <f t="shared" si="0"/>
        <v>0</v>
      </c>
      <c r="F37" s="14"/>
      <c r="G37" s="14"/>
      <c r="H37" s="14"/>
      <c r="I37" s="14">
        <v>92.83</v>
      </c>
      <c r="J37" s="14">
        <v>59.74</v>
      </c>
      <c r="K37" s="14">
        <v>237.09</v>
      </c>
      <c r="L37" s="14"/>
      <c r="M37" s="14">
        <f t="shared" si="1"/>
        <v>237.09</v>
      </c>
      <c r="N37" s="1"/>
    </row>
    <row r="38" spans="1:14" x14ac:dyDescent="0.25">
      <c r="A38" s="13">
        <v>31</v>
      </c>
      <c r="B38" s="14" t="s">
        <v>33</v>
      </c>
      <c r="C38" s="14"/>
      <c r="D38" s="14"/>
      <c r="E38" s="14">
        <f t="shared" si="0"/>
        <v>0</v>
      </c>
      <c r="F38" s="14"/>
      <c r="G38" s="14"/>
      <c r="H38" s="14"/>
      <c r="I38" s="14">
        <v>111.39</v>
      </c>
      <c r="J38" s="14">
        <v>59.68</v>
      </c>
      <c r="K38" s="14">
        <v>255.52</v>
      </c>
      <c r="L38" s="14"/>
      <c r="M38" s="14">
        <f t="shared" si="1"/>
        <v>255.52</v>
      </c>
      <c r="N38" s="1"/>
    </row>
    <row r="39" spans="1:14" x14ac:dyDescent="0.25">
      <c r="A39" s="13">
        <v>32</v>
      </c>
      <c r="B39" s="14" t="s">
        <v>34</v>
      </c>
      <c r="C39" s="14"/>
      <c r="D39" s="14"/>
      <c r="E39" s="14">
        <f t="shared" si="0"/>
        <v>0</v>
      </c>
      <c r="F39" s="14"/>
      <c r="G39" s="14"/>
      <c r="H39" s="14"/>
      <c r="I39" s="14">
        <v>111.39</v>
      </c>
      <c r="J39" s="14">
        <v>74.98</v>
      </c>
      <c r="K39" s="14">
        <v>292.47000000000003</v>
      </c>
      <c r="L39" s="14"/>
      <c r="M39" s="14">
        <f t="shared" si="1"/>
        <v>292.47000000000003</v>
      </c>
      <c r="N39" s="1"/>
    </row>
    <row r="40" spans="1:14" x14ac:dyDescent="0.25">
      <c r="A40" s="13">
        <v>33</v>
      </c>
      <c r="B40" s="14" t="s">
        <v>35</v>
      </c>
      <c r="C40" s="14"/>
      <c r="D40" s="14"/>
      <c r="E40" s="14">
        <f t="shared" si="0"/>
        <v>0</v>
      </c>
      <c r="F40" s="14"/>
      <c r="G40" s="14"/>
      <c r="H40" s="14"/>
      <c r="I40" s="14">
        <v>92.83</v>
      </c>
      <c r="J40" s="14">
        <v>79.38</v>
      </c>
      <c r="K40" s="14">
        <v>284.52999999999997</v>
      </c>
      <c r="L40" s="14"/>
      <c r="M40" s="14">
        <f t="shared" si="1"/>
        <v>284.52999999999997</v>
      </c>
      <c r="N40" s="1"/>
    </row>
    <row r="41" spans="1:14" x14ac:dyDescent="0.25">
      <c r="A41" s="13">
        <v>34</v>
      </c>
      <c r="B41" s="14" t="s">
        <v>36</v>
      </c>
      <c r="C41" s="14"/>
      <c r="D41" s="14"/>
      <c r="E41" s="14">
        <f t="shared" si="0"/>
        <v>0</v>
      </c>
      <c r="F41" s="14"/>
      <c r="G41" s="14"/>
      <c r="H41" s="14"/>
      <c r="I41" s="14">
        <v>55.7</v>
      </c>
      <c r="J41" s="14">
        <v>70.8</v>
      </c>
      <c r="K41" s="14">
        <v>226.69</v>
      </c>
      <c r="L41" s="14"/>
      <c r="M41" s="14">
        <f t="shared" si="1"/>
        <v>226.69</v>
      </c>
      <c r="N41" s="1"/>
    </row>
    <row r="42" spans="1:14" x14ac:dyDescent="0.25">
      <c r="A42" s="13">
        <v>35</v>
      </c>
      <c r="B42" s="14" t="s">
        <v>212</v>
      </c>
      <c r="C42" s="14"/>
      <c r="D42" s="14"/>
      <c r="E42" s="14">
        <f t="shared" si="0"/>
        <v>0</v>
      </c>
      <c r="F42" s="14"/>
      <c r="G42" s="14"/>
      <c r="H42" s="14"/>
      <c r="I42" s="14"/>
      <c r="J42" s="14"/>
      <c r="K42" s="14"/>
      <c r="L42" s="14"/>
      <c r="M42" s="14">
        <f t="shared" si="1"/>
        <v>0</v>
      </c>
      <c r="N42" s="1"/>
    </row>
    <row r="43" spans="1:14" x14ac:dyDescent="0.25">
      <c r="A43" s="13">
        <v>36</v>
      </c>
      <c r="B43" s="14" t="s">
        <v>43</v>
      </c>
      <c r="C43" s="14"/>
      <c r="D43" s="14"/>
      <c r="E43" s="14">
        <f t="shared" si="0"/>
        <v>0</v>
      </c>
      <c r="F43" s="14"/>
      <c r="G43" s="14"/>
      <c r="H43" s="14"/>
      <c r="I43" s="14">
        <v>427</v>
      </c>
      <c r="J43" s="14">
        <v>260.20999999999998</v>
      </c>
      <c r="K43" s="14">
        <v>1055.4100000000001</v>
      </c>
      <c r="L43" s="14"/>
      <c r="M43" s="14">
        <f t="shared" si="1"/>
        <v>1055.4100000000001</v>
      </c>
      <c r="N43" s="1"/>
    </row>
    <row r="44" spans="1:14" x14ac:dyDescent="0.25">
      <c r="A44" s="13">
        <v>37</v>
      </c>
      <c r="B44" s="14" t="s">
        <v>44</v>
      </c>
      <c r="C44" s="14"/>
      <c r="D44" s="14"/>
      <c r="E44" s="14">
        <f t="shared" si="0"/>
        <v>0</v>
      </c>
      <c r="F44" s="14">
        <v>226.13</v>
      </c>
      <c r="G44" s="14">
        <v>437.61</v>
      </c>
      <c r="H44" s="14"/>
      <c r="I44" s="14">
        <v>315.61</v>
      </c>
      <c r="J44" s="14">
        <v>184.2</v>
      </c>
      <c r="K44" s="14">
        <v>1817.28</v>
      </c>
      <c r="L44" s="14"/>
      <c r="M44" s="14">
        <f t="shared" si="1"/>
        <v>1817.28</v>
      </c>
      <c r="N44" s="1"/>
    </row>
    <row r="45" spans="1:14" x14ac:dyDescent="0.25">
      <c r="A45" s="13">
        <v>38</v>
      </c>
      <c r="B45" s="14" t="s">
        <v>45</v>
      </c>
      <c r="C45" s="14"/>
      <c r="D45" s="14"/>
      <c r="E45" s="14">
        <f t="shared" si="0"/>
        <v>0</v>
      </c>
      <c r="F45" s="14"/>
      <c r="G45" s="14"/>
      <c r="H45" s="14"/>
      <c r="I45" s="14">
        <v>445.56</v>
      </c>
      <c r="J45" s="14">
        <v>225.49</v>
      </c>
      <c r="K45" s="14">
        <v>990.12</v>
      </c>
      <c r="L45" s="14"/>
      <c r="M45" s="14">
        <f t="shared" si="1"/>
        <v>990.12</v>
      </c>
      <c r="N45" s="1"/>
    </row>
    <row r="46" spans="1:14" x14ac:dyDescent="0.25">
      <c r="A46" s="13">
        <v>39</v>
      </c>
      <c r="B46" s="14" t="s">
        <v>46</v>
      </c>
      <c r="C46" s="14">
        <v>14.73</v>
      </c>
      <c r="D46" s="14">
        <v>50.52</v>
      </c>
      <c r="E46" s="14">
        <f t="shared" si="0"/>
        <v>65.25</v>
      </c>
      <c r="F46" s="14">
        <v>2978.9</v>
      </c>
      <c r="G46" s="14">
        <v>11035.8</v>
      </c>
      <c r="H46" s="14">
        <v>2454.2600000000002</v>
      </c>
      <c r="I46" s="14">
        <v>14477.22</v>
      </c>
      <c r="J46" s="14">
        <v>176.66</v>
      </c>
      <c r="K46" s="14">
        <v>47482.34</v>
      </c>
      <c r="L46" s="14"/>
      <c r="M46" s="14">
        <f t="shared" si="1"/>
        <v>47482.34</v>
      </c>
      <c r="N46" s="1"/>
    </row>
    <row r="47" spans="1:14" x14ac:dyDescent="0.25">
      <c r="A47" s="13">
        <v>40</v>
      </c>
      <c r="B47" s="14" t="s">
        <v>47</v>
      </c>
      <c r="C47" s="14">
        <v>13.88</v>
      </c>
      <c r="D47" s="14"/>
      <c r="E47" s="14">
        <f t="shared" ref="E47:E72" si="2">SUM(C47:D47)</f>
        <v>13.88</v>
      </c>
      <c r="F47" s="14">
        <v>598.23</v>
      </c>
      <c r="G47" s="14">
        <v>2278.9499999999998</v>
      </c>
      <c r="H47" s="14"/>
      <c r="I47" s="14">
        <v>334.17</v>
      </c>
      <c r="J47" s="14">
        <v>229.61</v>
      </c>
      <c r="K47" s="14">
        <v>6392.34</v>
      </c>
      <c r="L47" s="14"/>
      <c r="M47" s="14">
        <f t="shared" si="1"/>
        <v>6392.34</v>
      </c>
      <c r="N47" s="1"/>
    </row>
    <row r="48" spans="1:14" x14ac:dyDescent="0.25">
      <c r="A48" s="13">
        <v>41</v>
      </c>
      <c r="B48" s="14" t="s">
        <v>37</v>
      </c>
      <c r="C48" s="14"/>
      <c r="D48" s="14"/>
      <c r="E48" s="14">
        <f t="shared" si="2"/>
        <v>0</v>
      </c>
      <c r="F48" s="14"/>
      <c r="G48" s="14"/>
      <c r="H48" s="14"/>
      <c r="I48" s="14"/>
      <c r="J48" s="14"/>
      <c r="K48" s="14"/>
      <c r="L48" s="14"/>
      <c r="M48" s="14">
        <f t="shared" si="1"/>
        <v>0</v>
      </c>
      <c r="N48" s="1"/>
    </row>
    <row r="49" spans="1:14" x14ac:dyDescent="0.25">
      <c r="A49" s="13">
        <v>42</v>
      </c>
      <c r="B49" s="14" t="s">
        <v>48</v>
      </c>
      <c r="C49" s="14"/>
      <c r="D49" s="14"/>
      <c r="E49" s="14">
        <f t="shared" si="2"/>
        <v>0</v>
      </c>
      <c r="F49" s="14">
        <v>468.12</v>
      </c>
      <c r="G49" s="14">
        <v>905.92</v>
      </c>
      <c r="H49" s="14"/>
      <c r="I49" s="14">
        <v>427</v>
      </c>
      <c r="J49" s="14">
        <v>177.2</v>
      </c>
      <c r="K49" s="14">
        <v>3042.73</v>
      </c>
      <c r="L49" s="14"/>
      <c r="M49" s="14">
        <f t="shared" si="1"/>
        <v>3042.73</v>
      </c>
      <c r="N49" s="1"/>
    </row>
    <row r="50" spans="1:14" x14ac:dyDescent="0.25">
      <c r="A50" s="13">
        <v>43</v>
      </c>
      <c r="B50" s="14" t="s">
        <v>49</v>
      </c>
      <c r="C50" s="14">
        <v>0.5</v>
      </c>
      <c r="D50" s="14">
        <v>4.41</v>
      </c>
      <c r="E50" s="14">
        <f t="shared" si="2"/>
        <v>4.91</v>
      </c>
      <c r="F50" s="14">
        <v>211.62</v>
      </c>
      <c r="G50" s="14">
        <v>806.17</v>
      </c>
      <c r="H50" s="14">
        <v>773.9</v>
      </c>
      <c r="I50" s="14">
        <v>464.13</v>
      </c>
      <c r="J50" s="14">
        <v>180.02</v>
      </c>
      <c r="K50" s="14">
        <v>4714.75</v>
      </c>
      <c r="L50" s="14"/>
      <c r="M50" s="14">
        <f t="shared" si="1"/>
        <v>4714.75</v>
      </c>
      <c r="N50" s="1"/>
    </row>
    <row r="51" spans="1:14" x14ac:dyDescent="0.25">
      <c r="A51" s="13">
        <v>44</v>
      </c>
      <c r="B51" s="14" t="s">
        <v>50</v>
      </c>
      <c r="C51" s="14"/>
      <c r="D51" s="14"/>
      <c r="E51" s="14">
        <f t="shared" si="2"/>
        <v>0</v>
      </c>
      <c r="F51" s="14">
        <v>491.93</v>
      </c>
      <c r="G51" s="14">
        <v>951.99</v>
      </c>
      <c r="H51" s="14"/>
      <c r="I51" s="14">
        <v>575.52</v>
      </c>
      <c r="J51" s="14">
        <v>176.5</v>
      </c>
      <c r="K51" s="14">
        <v>3300.82</v>
      </c>
      <c r="L51" s="14"/>
      <c r="M51" s="14">
        <f t="shared" si="1"/>
        <v>3300.82</v>
      </c>
      <c r="N51" s="1"/>
    </row>
    <row r="52" spans="1:14" x14ac:dyDescent="0.25">
      <c r="A52" s="13">
        <v>45</v>
      </c>
      <c r="B52" s="14" t="s">
        <v>38</v>
      </c>
      <c r="C52" s="14"/>
      <c r="D52" s="14"/>
      <c r="E52" s="14">
        <f t="shared" si="2"/>
        <v>0</v>
      </c>
      <c r="F52" s="14"/>
      <c r="G52" s="14"/>
      <c r="H52" s="14"/>
      <c r="I52" s="14"/>
      <c r="J52" s="14"/>
      <c r="K52" s="14"/>
      <c r="L52" s="14"/>
      <c r="M52" s="14">
        <f t="shared" si="1"/>
        <v>0</v>
      </c>
      <c r="N52" s="1"/>
    </row>
    <row r="53" spans="1:14" x14ac:dyDescent="0.25">
      <c r="A53" s="13">
        <v>46</v>
      </c>
      <c r="B53" s="14" t="s">
        <v>51</v>
      </c>
      <c r="C53" s="14"/>
      <c r="D53" s="14"/>
      <c r="E53" s="14">
        <f t="shared" si="2"/>
        <v>0</v>
      </c>
      <c r="F53" s="14"/>
      <c r="G53" s="14"/>
      <c r="H53" s="14"/>
      <c r="I53" s="14"/>
      <c r="J53" s="14"/>
      <c r="K53" s="14"/>
      <c r="L53" s="14"/>
      <c r="M53" s="14">
        <f t="shared" si="1"/>
        <v>0</v>
      </c>
      <c r="N53" s="1"/>
    </row>
    <row r="54" spans="1:14" x14ac:dyDescent="0.25">
      <c r="A54" s="13">
        <v>47</v>
      </c>
      <c r="B54" s="14" t="s">
        <v>52</v>
      </c>
      <c r="C54" s="17"/>
      <c r="D54" s="14"/>
      <c r="E54" s="14">
        <f t="shared" si="2"/>
        <v>0</v>
      </c>
      <c r="F54" s="14">
        <v>480.02</v>
      </c>
      <c r="G54" s="14">
        <v>928.94</v>
      </c>
      <c r="H54" s="14"/>
      <c r="I54" s="14">
        <v>631.21</v>
      </c>
      <c r="J54" s="14">
        <v>181.32</v>
      </c>
      <c r="K54" s="14">
        <v>3312.51</v>
      </c>
      <c r="L54" s="14"/>
      <c r="M54" s="14">
        <f t="shared" si="1"/>
        <v>3312.51</v>
      </c>
      <c r="N54" s="1"/>
    </row>
    <row r="55" spans="1:14" x14ac:dyDescent="0.25">
      <c r="A55" s="13">
        <v>48</v>
      </c>
      <c r="B55" s="14" t="s">
        <v>40</v>
      </c>
      <c r="C55" s="14"/>
      <c r="D55" s="14"/>
      <c r="E55" s="14">
        <f t="shared" si="2"/>
        <v>0</v>
      </c>
      <c r="F55" s="14"/>
      <c r="G55" s="14"/>
      <c r="H55" s="14"/>
      <c r="I55" s="14"/>
      <c r="J55" s="14"/>
      <c r="K55" s="14"/>
      <c r="L55" s="14"/>
      <c r="M55" s="14">
        <f t="shared" si="1"/>
        <v>0</v>
      </c>
      <c r="N55" s="1"/>
    </row>
    <row r="56" spans="1:14" x14ac:dyDescent="0.25">
      <c r="A56" s="13">
        <v>49</v>
      </c>
      <c r="B56" s="14" t="s">
        <v>41</v>
      </c>
      <c r="C56" s="14">
        <v>14.96</v>
      </c>
      <c r="D56" s="14">
        <v>0.4</v>
      </c>
      <c r="E56" s="14">
        <f t="shared" si="2"/>
        <v>15.360000000000001</v>
      </c>
      <c r="F56" s="14">
        <v>2078.29</v>
      </c>
      <c r="G56" s="14">
        <v>5456.74</v>
      </c>
      <c r="H56" s="14"/>
      <c r="I56" s="14">
        <v>1364.63</v>
      </c>
      <c r="J56" s="14"/>
      <c r="K56" s="14">
        <v>14610.88</v>
      </c>
      <c r="L56" s="14"/>
      <c r="M56" s="14">
        <f t="shared" si="1"/>
        <v>14610.88</v>
      </c>
      <c r="N56" s="1"/>
    </row>
    <row r="57" spans="1:14" x14ac:dyDescent="0.25">
      <c r="A57" s="13">
        <v>50</v>
      </c>
      <c r="B57" s="14" t="s">
        <v>53</v>
      </c>
      <c r="C57" s="14"/>
      <c r="D57" s="14"/>
      <c r="E57" s="14">
        <f t="shared" si="2"/>
        <v>0</v>
      </c>
      <c r="F57" s="14">
        <v>309.44</v>
      </c>
      <c r="G57" s="14">
        <v>598.83000000000004</v>
      </c>
      <c r="H57" s="14"/>
      <c r="I57" s="14">
        <v>556.95000000000005</v>
      </c>
      <c r="J57" s="14">
        <v>184.31</v>
      </c>
      <c r="K57" s="14">
        <v>2974.29</v>
      </c>
      <c r="L57" s="14"/>
      <c r="M57" s="14">
        <f t="shared" si="1"/>
        <v>2974.29</v>
      </c>
      <c r="N57" s="1"/>
    </row>
    <row r="58" spans="1:14" x14ac:dyDescent="0.25">
      <c r="A58" s="13">
        <v>51</v>
      </c>
      <c r="B58" s="14" t="s">
        <v>54</v>
      </c>
      <c r="C58" s="14"/>
      <c r="D58" s="14"/>
      <c r="E58" s="14">
        <f t="shared" si="2"/>
        <v>0</v>
      </c>
      <c r="F58" s="14">
        <v>733.92</v>
      </c>
      <c r="G58" s="14">
        <v>1420.3</v>
      </c>
      <c r="H58" s="14"/>
      <c r="I58" s="14">
        <v>408.43</v>
      </c>
      <c r="J58" s="14">
        <v>183.98</v>
      </c>
      <c r="K58" s="14">
        <v>4807.8999999999996</v>
      </c>
      <c r="L58" s="14"/>
      <c r="M58" s="14">
        <f t="shared" si="1"/>
        <v>4807.8999999999996</v>
      </c>
      <c r="N58" s="1"/>
    </row>
    <row r="59" spans="1:14" x14ac:dyDescent="0.25">
      <c r="A59" s="13">
        <v>52</v>
      </c>
      <c r="B59" s="14" t="s">
        <v>55</v>
      </c>
      <c r="C59" s="14"/>
      <c r="D59" s="14"/>
      <c r="E59" s="14">
        <f t="shared" si="2"/>
        <v>0</v>
      </c>
      <c r="F59" s="14">
        <v>321.33999999999997</v>
      </c>
      <c r="G59" s="14">
        <v>621.86</v>
      </c>
      <c r="H59" s="14"/>
      <c r="I59" s="14">
        <v>259.91000000000003</v>
      </c>
      <c r="J59" s="14">
        <v>188.43</v>
      </c>
      <c r="K59" s="14">
        <v>2754.59</v>
      </c>
      <c r="L59" s="14"/>
      <c r="M59" s="14">
        <f t="shared" si="1"/>
        <v>2754.59</v>
      </c>
      <c r="N59" s="1"/>
    </row>
    <row r="60" spans="1:14" x14ac:dyDescent="0.25">
      <c r="A60" s="13">
        <v>53</v>
      </c>
      <c r="B60" s="14" t="s">
        <v>56</v>
      </c>
      <c r="C60" s="14"/>
      <c r="D60" s="14"/>
      <c r="E60" s="14">
        <f t="shared" si="2"/>
        <v>0</v>
      </c>
      <c r="F60" s="14">
        <v>368.94</v>
      </c>
      <c r="G60" s="14">
        <v>713.98</v>
      </c>
      <c r="H60" s="14"/>
      <c r="I60" s="14">
        <v>352.74</v>
      </c>
      <c r="J60" s="14">
        <v>183.11</v>
      </c>
      <c r="K60" s="14">
        <v>3041.87</v>
      </c>
      <c r="L60" s="14"/>
      <c r="M60" s="14">
        <f t="shared" si="1"/>
        <v>3041.87</v>
      </c>
      <c r="N60" s="1"/>
    </row>
    <row r="61" spans="1:14" x14ac:dyDescent="0.25">
      <c r="A61" s="13">
        <v>54</v>
      </c>
      <c r="B61" s="14" t="s">
        <v>57</v>
      </c>
      <c r="C61" s="14"/>
      <c r="D61" s="14"/>
      <c r="E61" s="14">
        <f t="shared" si="2"/>
        <v>0</v>
      </c>
      <c r="F61" s="14">
        <v>273.73</v>
      </c>
      <c r="G61" s="14">
        <v>529.73</v>
      </c>
      <c r="H61" s="14"/>
      <c r="I61" s="14">
        <v>315.61</v>
      </c>
      <c r="J61" s="14">
        <v>187.02</v>
      </c>
      <c r="K61" s="14">
        <v>2580.36</v>
      </c>
      <c r="L61" s="14"/>
      <c r="M61" s="14">
        <f t="shared" si="1"/>
        <v>2580.36</v>
      </c>
      <c r="N61" s="1"/>
    </row>
    <row r="62" spans="1:14" x14ac:dyDescent="0.25">
      <c r="A62" s="13">
        <v>55</v>
      </c>
      <c r="B62" s="14" t="s">
        <v>58</v>
      </c>
      <c r="C62" s="14">
        <v>6.48</v>
      </c>
      <c r="D62" s="14"/>
      <c r="E62" s="14">
        <f t="shared" si="2"/>
        <v>6.48</v>
      </c>
      <c r="F62" s="14">
        <v>584.76</v>
      </c>
      <c r="G62" s="14">
        <v>1655.1</v>
      </c>
      <c r="H62" s="14"/>
      <c r="I62" s="14">
        <v>352.74</v>
      </c>
      <c r="J62" s="14">
        <v>182.08</v>
      </c>
      <c r="K62" s="14">
        <v>5309.24</v>
      </c>
      <c r="L62" s="14"/>
      <c r="M62" s="14">
        <f t="shared" si="1"/>
        <v>5309.24</v>
      </c>
      <c r="N62" s="1"/>
    </row>
    <row r="63" spans="1:14" x14ac:dyDescent="0.25">
      <c r="A63" s="13">
        <v>56</v>
      </c>
      <c r="B63" s="14" t="s">
        <v>59</v>
      </c>
      <c r="C63" s="14"/>
      <c r="D63" s="14">
        <v>57.94</v>
      </c>
      <c r="E63" s="14">
        <f t="shared" si="2"/>
        <v>57.94</v>
      </c>
      <c r="F63" s="14">
        <v>2822.52</v>
      </c>
      <c r="G63" s="14">
        <v>10142.67</v>
      </c>
      <c r="H63" s="14">
        <v>1610.2</v>
      </c>
      <c r="I63" s="14">
        <v>464.13</v>
      </c>
      <c r="J63" s="14">
        <v>185.39</v>
      </c>
      <c r="K63" s="14">
        <v>29824.2</v>
      </c>
      <c r="L63" s="14"/>
      <c r="M63" s="14">
        <f t="shared" si="1"/>
        <v>29824.2</v>
      </c>
      <c r="N63" s="1"/>
    </row>
    <row r="64" spans="1:14" x14ac:dyDescent="0.25">
      <c r="A64" s="13">
        <v>57</v>
      </c>
      <c r="B64" s="14" t="s">
        <v>60</v>
      </c>
      <c r="C64" s="14"/>
      <c r="D64" s="14"/>
      <c r="E64" s="14">
        <f t="shared" si="2"/>
        <v>0</v>
      </c>
      <c r="F64" s="14">
        <v>305.47000000000003</v>
      </c>
      <c r="G64" s="14">
        <v>591.15</v>
      </c>
      <c r="H64" s="14"/>
      <c r="I64" s="14">
        <v>371.3</v>
      </c>
      <c r="J64" s="14">
        <v>179.86</v>
      </c>
      <c r="K64" s="14">
        <v>2746.65</v>
      </c>
      <c r="L64" s="14"/>
      <c r="M64" s="14">
        <f t="shared" si="1"/>
        <v>2746.65</v>
      </c>
      <c r="N64" s="1"/>
    </row>
    <row r="65" spans="1:14" x14ac:dyDescent="0.25">
      <c r="A65" s="13">
        <v>58</v>
      </c>
      <c r="B65" s="14" t="s">
        <v>61</v>
      </c>
      <c r="C65" s="14"/>
      <c r="D65" s="14"/>
      <c r="E65" s="14">
        <f t="shared" si="2"/>
        <v>0</v>
      </c>
      <c r="F65" s="14">
        <v>436.39</v>
      </c>
      <c r="G65" s="14">
        <v>844.51</v>
      </c>
      <c r="H65" s="14"/>
      <c r="I65" s="14">
        <v>352.74</v>
      </c>
      <c r="J65" s="14">
        <v>180.24</v>
      </c>
      <c r="K65" s="14">
        <v>3341.95</v>
      </c>
      <c r="L65" s="14"/>
      <c r="M65" s="14">
        <f t="shared" si="1"/>
        <v>3341.95</v>
      </c>
      <c r="N65" s="1"/>
    </row>
    <row r="66" spans="1:14" x14ac:dyDescent="0.25">
      <c r="A66" s="13">
        <v>59</v>
      </c>
      <c r="B66" s="14" t="s">
        <v>62</v>
      </c>
      <c r="C66" s="14"/>
      <c r="D66" s="14"/>
      <c r="E66" s="14">
        <f t="shared" si="2"/>
        <v>0</v>
      </c>
      <c r="F66" s="14">
        <v>690.28</v>
      </c>
      <c r="G66" s="14">
        <v>1335.84</v>
      </c>
      <c r="H66" s="14"/>
      <c r="I66" s="14">
        <v>315.61</v>
      </c>
      <c r="J66" s="14">
        <v>177.69</v>
      </c>
      <c r="K66" s="14">
        <v>4477.95</v>
      </c>
      <c r="L66" s="14"/>
      <c r="M66" s="14">
        <f t="shared" si="1"/>
        <v>4477.95</v>
      </c>
      <c r="N66" s="1"/>
    </row>
    <row r="67" spans="1:14" x14ac:dyDescent="0.25">
      <c r="A67" s="13">
        <v>60</v>
      </c>
      <c r="B67" s="14" t="s">
        <v>63</v>
      </c>
      <c r="C67" s="14"/>
      <c r="D67" s="14"/>
      <c r="E67" s="14">
        <f t="shared" si="2"/>
        <v>0</v>
      </c>
      <c r="F67" s="14">
        <v>273.73</v>
      </c>
      <c r="G67" s="14">
        <v>529.73</v>
      </c>
      <c r="H67" s="14"/>
      <c r="I67" s="14">
        <v>556.95000000000005</v>
      </c>
      <c r="J67" s="14">
        <v>177.64</v>
      </c>
      <c r="K67" s="14">
        <v>2772.24</v>
      </c>
      <c r="L67" s="14"/>
      <c r="M67" s="14">
        <f t="shared" si="1"/>
        <v>2772.24</v>
      </c>
      <c r="N67" s="1"/>
    </row>
    <row r="68" spans="1:14" x14ac:dyDescent="0.25">
      <c r="A68" s="13">
        <v>61</v>
      </c>
      <c r="B68" s="14" t="s">
        <v>64</v>
      </c>
      <c r="C68" s="14">
        <v>3.24</v>
      </c>
      <c r="D68" s="14"/>
      <c r="E68" s="14">
        <f t="shared" si="2"/>
        <v>3.24</v>
      </c>
      <c r="F68" s="14">
        <v>742.65</v>
      </c>
      <c r="G68" s="14">
        <v>1698.93</v>
      </c>
      <c r="H68" s="14"/>
      <c r="I68" s="14">
        <v>408.43</v>
      </c>
      <c r="J68" s="14">
        <v>181</v>
      </c>
      <c r="K68" s="14">
        <v>5465.07</v>
      </c>
      <c r="L68" s="14"/>
      <c r="M68" s="14">
        <f t="shared" si="1"/>
        <v>5465.07</v>
      </c>
      <c r="N68" s="1"/>
    </row>
    <row r="69" spans="1:14" x14ac:dyDescent="0.25">
      <c r="A69" s="13">
        <v>62</v>
      </c>
      <c r="B69" s="14" t="s">
        <v>65</v>
      </c>
      <c r="C69" s="14"/>
      <c r="D69" s="14">
        <v>27</v>
      </c>
      <c r="E69" s="14">
        <f t="shared" si="2"/>
        <v>27</v>
      </c>
      <c r="F69" s="14">
        <v>1306.52</v>
      </c>
      <c r="G69" s="14">
        <v>4709.5</v>
      </c>
      <c r="H69" s="14">
        <v>320.89</v>
      </c>
      <c r="I69" s="14">
        <v>501.26</v>
      </c>
      <c r="J69" s="14">
        <v>291.95</v>
      </c>
      <c r="K69" s="14">
        <v>14046.12</v>
      </c>
      <c r="L69" s="14"/>
      <c r="M69" s="14">
        <f t="shared" si="1"/>
        <v>14046.12</v>
      </c>
      <c r="N69" s="1"/>
    </row>
    <row r="70" spans="1:14" x14ac:dyDescent="0.25">
      <c r="A70" s="13">
        <v>63</v>
      </c>
      <c r="B70" s="14" t="s">
        <v>66</v>
      </c>
      <c r="C70" s="14"/>
      <c r="D70" s="14"/>
      <c r="E70" s="14">
        <f t="shared" si="2"/>
        <v>0</v>
      </c>
      <c r="F70" s="14"/>
      <c r="G70" s="14"/>
      <c r="H70" s="14"/>
      <c r="I70" s="14"/>
      <c r="J70" s="14"/>
      <c r="K70" s="14"/>
      <c r="L70" s="14"/>
      <c r="M70" s="14">
        <f t="shared" si="1"/>
        <v>0</v>
      </c>
      <c r="N70" s="1"/>
    </row>
    <row r="71" spans="1:14" x14ac:dyDescent="0.25">
      <c r="A71" s="13">
        <v>64</v>
      </c>
      <c r="B71" s="14" t="s">
        <v>67</v>
      </c>
      <c r="C71" s="14"/>
      <c r="D71" s="14"/>
      <c r="E71" s="14">
        <f t="shared" si="2"/>
        <v>0</v>
      </c>
      <c r="F71" s="14"/>
      <c r="G71" s="14"/>
      <c r="H71" s="14"/>
      <c r="I71" s="14"/>
      <c r="J71" s="14"/>
      <c r="K71" s="14"/>
      <c r="L71" s="14"/>
      <c r="M71" s="14">
        <f t="shared" si="1"/>
        <v>0</v>
      </c>
      <c r="N71" s="1"/>
    </row>
    <row r="72" spans="1:14" x14ac:dyDescent="0.25">
      <c r="A72" s="13">
        <v>65</v>
      </c>
      <c r="B72" s="14" t="s">
        <v>68</v>
      </c>
      <c r="C72" s="14"/>
      <c r="D72" s="14"/>
      <c r="E72" s="14">
        <f t="shared" si="2"/>
        <v>0</v>
      </c>
      <c r="F72" s="14"/>
      <c r="G72" s="14"/>
      <c r="H72" s="14"/>
      <c r="I72" s="14"/>
      <c r="J72" s="14"/>
      <c r="K72" s="14"/>
      <c r="L72" s="14"/>
      <c r="M72" s="14">
        <f t="shared" ref="M72:M135" si="3">K72+L72</f>
        <v>0</v>
      </c>
      <c r="N72" s="1"/>
    </row>
    <row r="73" spans="1:14" x14ac:dyDescent="0.25">
      <c r="A73" s="13">
        <v>66</v>
      </c>
      <c r="B73" s="14" t="s">
        <v>69</v>
      </c>
      <c r="C73" s="14"/>
      <c r="D73" s="14"/>
      <c r="E73" s="14">
        <f t="shared" ref="E73:E129" si="4">SUM(C73:D73)</f>
        <v>0</v>
      </c>
      <c r="F73" s="14"/>
      <c r="G73" s="14"/>
      <c r="H73" s="14"/>
      <c r="I73" s="14"/>
      <c r="J73" s="14"/>
      <c r="K73" s="14"/>
      <c r="L73" s="14"/>
      <c r="M73" s="14">
        <f t="shared" si="3"/>
        <v>0</v>
      </c>
      <c r="N73" s="1"/>
    </row>
    <row r="74" spans="1:14" x14ac:dyDescent="0.25">
      <c r="A74" s="13">
        <v>67</v>
      </c>
      <c r="B74" s="14" t="s">
        <v>70</v>
      </c>
      <c r="C74" s="14">
        <v>29.57</v>
      </c>
      <c r="D74" s="14">
        <v>5</v>
      </c>
      <c r="E74" s="14">
        <f t="shared" si="4"/>
        <v>34.57</v>
      </c>
      <c r="F74" s="14">
        <v>3453.7</v>
      </c>
      <c r="G74" s="14">
        <v>9912.89</v>
      </c>
      <c r="H74" s="14"/>
      <c r="I74" s="14">
        <v>4435.0600000000004</v>
      </c>
      <c r="J74" s="14"/>
      <c r="K74" s="14">
        <v>28596.44</v>
      </c>
      <c r="L74" s="14"/>
      <c r="M74" s="14">
        <f t="shared" si="3"/>
        <v>28596.44</v>
      </c>
      <c r="N74" s="1"/>
    </row>
    <row r="75" spans="1:14" x14ac:dyDescent="0.25">
      <c r="A75" s="13">
        <v>68</v>
      </c>
      <c r="B75" s="14" t="s">
        <v>71</v>
      </c>
      <c r="C75" s="14"/>
      <c r="D75" s="14"/>
      <c r="E75" s="14">
        <f t="shared" si="4"/>
        <v>0</v>
      </c>
      <c r="F75" s="14"/>
      <c r="G75" s="14"/>
      <c r="H75" s="14"/>
      <c r="I75" s="14"/>
      <c r="J75" s="14"/>
      <c r="K75" s="14"/>
      <c r="L75" s="14"/>
      <c r="M75" s="14">
        <f t="shared" si="3"/>
        <v>0</v>
      </c>
      <c r="N75" s="1"/>
    </row>
    <row r="76" spans="1:14" x14ac:dyDescent="0.25">
      <c r="A76" s="13">
        <v>69</v>
      </c>
      <c r="B76" s="14" t="s">
        <v>72</v>
      </c>
      <c r="C76" s="14"/>
      <c r="D76" s="14"/>
      <c r="E76" s="14">
        <f t="shared" si="4"/>
        <v>0</v>
      </c>
      <c r="F76" s="14"/>
      <c r="G76" s="14"/>
      <c r="H76" s="14"/>
      <c r="I76" s="14"/>
      <c r="J76" s="14"/>
      <c r="K76" s="14"/>
      <c r="L76" s="14"/>
      <c r="M76" s="14">
        <f t="shared" si="3"/>
        <v>0</v>
      </c>
      <c r="N76" s="1"/>
    </row>
    <row r="77" spans="1:14" x14ac:dyDescent="0.25">
      <c r="A77" s="13">
        <v>70</v>
      </c>
      <c r="B77" s="14" t="s">
        <v>73</v>
      </c>
      <c r="C77" s="14"/>
      <c r="D77" s="14"/>
      <c r="E77" s="14">
        <f t="shared" si="4"/>
        <v>0</v>
      </c>
      <c r="F77" s="14"/>
      <c r="G77" s="14"/>
      <c r="H77" s="14"/>
      <c r="I77" s="14"/>
      <c r="J77" s="14"/>
      <c r="K77" s="14"/>
      <c r="L77" s="14"/>
      <c r="M77" s="14">
        <f t="shared" si="3"/>
        <v>0</v>
      </c>
      <c r="N77" s="1"/>
    </row>
    <row r="78" spans="1:14" x14ac:dyDescent="0.25">
      <c r="A78" s="13">
        <v>71</v>
      </c>
      <c r="B78" s="14" t="s">
        <v>74</v>
      </c>
      <c r="C78" s="14"/>
      <c r="D78" s="14"/>
      <c r="E78" s="14">
        <f t="shared" si="4"/>
        <v>0</v>
      </c>
      <c r="F78" s="14"/>
      <c r="G78" s="14"/>
      <c r="H78" s="14"/>
      <c r="I78" s="14"/>
      <c r="J78" s="14"/>
      <c r="K78" s="14"/>
      <c r="L78" s="14"/>
      <c r="M78" s="14">
        <f t="shared" si="3"/>
        <v>0</v>
      </c>
      <c r="N78" s="1"/>
    </row>
    <row r="79" spans="1:14" x14ac:dyDescent="0.25">
      <c r="A79" s="13">
        <v>72</v>
      </c>
      <c r="B79" s="14" t="s">
        <v>75</v>
      </c>
      <c r="C79" s="14"/>
      <c r="D79" s="14"/>
      <c r="E79" s="14">
        <f t="shared" si="4"/>
        <v>0</v>
      </c>
      <c r="F79" s="14"/>
      <c r="G79" s="14"/>
      <c r="H79" s="14"/>
      <c r="I79" s="14"/>
      <c r="J79" s="14"/>
      <c r="K79" s="14"/>
      <c r="L79" s="14"/>
      <c r="M79" s="14">
        <f t="shared" si="3"/>
        <v>0</v>
      </c>
      <c r="N79" s="1"/>
    </row>
    <row r="80" spans="1:14" x14ac:dyDescent="0.25">
      <c r="A80" s="13">
        <v>73</v>
      </c>
      <c r="B80" s="14" t="s">
        <v>76</v>
      </c>
      <c r="C80" s="14"/>
      <c r="D80" s="14"/>
      <c r="E80" s="14">
        <f t="shared" si="4"/>
        <v>0</v>
      </c>
      <c r="F80" s="14"/>
      <c r="G80" s="14"/>
      <c r="H80" s="14"/>
      <c r="I80" s="14"/>
      <c r="J80" s="14"/>
      <c r="K80" s="14"/>
      <c r="L80" s="14"/>
      <c r="M80" s="14">
        <f t="shared" si="3"/>
        <v>0</v>
      </c>
      <c r="N80" s="1"/>
    </row>
    <row r="81" spans="1:14" x14ac:dyDescent="0.25">
      <c r="A81" s="13">
        <v>74</v>
      </c>
      <c r="B81" s="14" t="s">
        <v>77</v>
      </c>
      <c r="C81" s="14"/>
      <c r="D81" s="14"/>
      <c r="E81" s="14">
        <f t="shared" si="4"/>
        <v>0</v>
      </c>
      <c r="F81" s="14"/>
      <c r="G81" s="14"/>
      <c r="H81" s="14"/>
      <c r="I81" s="14"/>
      <c r="J81" s="14"/>
      <c r="K81" s="14"/>
      <c r="L81" s="14"/>
      <c r="M81" s="14">
        <f t="shared" si="3"/>
        <v>0</v>
      </c>
      <c r="N81" s="1"/>
    </row>
    <row r="82" spans="1:14" x14ac:dyDescent="0.25">
      <c r="A82" s="13">
        <v>75</v>
      </c>
      <c r="B82" s="14" t="s">
        <v>78</v>
      </c>
      <c r="C82" s="14"/>
      <c r="D82" s="14"/>
      <c r="E82" s="14">
        <f t="shared" si="4"/>
        <v>0</v>
      </c>
      <c r="F82" s="14"/>
      <c r="G82" s="14"/>
      <c r="H82" s="14"/>
      <c r="I82" s="14"/>
      <c r="J82" s="14"/>
      <c r="K82" s="14"/>
      <c r="L82" s="14"/>
      <c r="M82" s="14">
        <f t="shared" si="3"/>
        <v>0</v>
      </c>
      <c r="N82" s="1"/>
    </row>
    <row r="83" spans="1:14" x14ac:dyDescent="0.25">
      <c r="A83" s="13">
        <v>76</v>
      </c>
      <c r="B83" s="14" t="s">
        <v>79</v>
      </c>
      <c r="C83" s="14"/>
      <c r="D83" s="14"/>
      <c r="E83" s="14">
        <f t="shared" si="4"/>
        <v>0</v>
      </c>
      <c r="F83" s="14"/>
      <c r="G83" s="14"/>
      <c r="H83" s="14"/>
      <c r="I83" s="14"/>
      <c r="J83" s="14"/>
      <c r="K83" s="14"/>
      <c r="L83" s="14"/>
      <c r="M83" s="14">
        <f t="shared" si="3"/>
        <v>0</v>
      </c>
      <c r="N83" s="1"/>
    </row>
    <row r="84" spans="1:14" x14ac:dyDescent="0.25">
      <c r="A84" s="13">
        <v>77</v>
      </c>
      <c r="B84" s="14" t="s">
        <v>80</v>
      </c>
      <c r="C84" s="14"/>
      <c r="D84" s="14"/>
      <c r="E84" s="14">
        <f t="shared" si="4"/>
        <v>0</v>
      </c>
      <c r="F84" s="14"/>
      <c r="G84" s="14"/>
      <c r="H84" s="14"/>
      <c r="I84" s="14"/>
      <c r="J84" s="14"/>
      <c r="K84" s="14"/>
      <c r="L84" s="14"/>
      <c r="M84" s="14">
        <f t="shared" si="3"/>
        <v>0</v>
      </c>
      <c r="N84" s="1"/>
    </row>
    <row r="85" spans="1:14" x14ac:dyDescent="0.25">
      <c r="A85" s="13">
        <v>78</v>
      </c>
      <c r="B85" s="14" t="s">
        <v>81</v>
      </c>
      <c r="C85" s="14"/>
      <c r="D85" s="14"/>
      <c r="E85" s="14">
        <f t="shared" si="4"/>
        <v>0</v>
      </c>
      <c r="F85" s="14"/>
      <c r="G85" s="14"/>
      <c r="H85" s="14"/>
      <c r="I85" s="14"/>
      <c r="J85" s="14"/>
      <c r="K85" s="14"/>
      <c r="L85" s="14"/>
      <c r="M85" s="14">
        <f t="shared" si="3"/>
        <v>0</v>
      </c>
      <c r="N85" s="1"/>
    </row>
    <row r="86" spans="1:14" x14ac:dyDescent="0.25">
      <c r="A86" s="13">
        <v>79</v>
      </c>
      <c r="B86" s="14" t="s">
        <v>82</v>
      </c>
      <c r="C86" s="14"/>
      <c r="D86" s="14"/>
      <c r="E86" s="14">
        <f t="shared" si="4"/>
        <v>0</v>
      </c>
      <c r="F86" s="14"/>
      <c r="G86" s="14"/>
      <c r="H86" s="14"/>
      <c r="I86" s="14"/>
      <c r="J86" s="14"/>
      <c r="K86" s="14"/>
      <c r="L86" s="14"/>
      <c r="M86" s="14">
        <f t="shared" si="3"/>
        <v>0</v>
      </c>
      <c r="N86" s="1"/>
    </row>
    <row r="87" spans="1:14" x14ac:dyDescent="0.25">
      <c r="A87" s="13">
        <v>80</v>
      </c>
      <c r="B87" s="14" t="s">
        <v>83</v>
      </c>
      <c r="C87" s="14"/>
      <c r="D87" s="14"/>
      <c r="E87" s="14">
        <f t="shared" si="4"/>
        <v>0</v>
      </c>
      <c r="F87" s="14"/>
      <c r="G87" s="14"/>
      <c r="H87" s="14"/>
      <c r="I87" s="14"/>
      <c r="J87" s="14"/>
      <c r="K87" s="14"/>
      <c r="L87" s="14"/>
      <c r="M87" s="14">
        <f t="shared" si="3"/>
        <v>0</v>
      </c>
      <c r="N87" s="1"/>
    </row>
    <row r="88" spans="1:14" x14ac:dyDescent="0.25">
      <c r="A88" s="13">
        <v>81</v>
      </c>
      <c r="B88" s="14" t="s">
        <v>84</v>
      </c>
      <c r="C88" s="14"/>
      <c r="D88" s="14"/>
      <c r="E88" s="14">
        <f t="shared" si="4"/>
        <v>0</v>
      </c>
      <c r="F88" s="14"/>
      <c r="G88" s="14"/>
      <c r="H88" s="14"/>
      <c r="I88" s="14"/>
      <c r="J88" s="14"/>
      <c r="K88" s="14"/>
      <c r="L88" s="14"/>
      <c r="M88" s="14">
        <f t="shared" si="3"/>
        <v>0</v>
      </c>
      <c r="N88" s="1"/>
    </row>
    <row r="89" spans="1:14" x14ac:dyDescent="0.25">
      <c r="A89" s="13">
        <v>82</v>
      </c>
      <c r="B89" s="14" t="s">
        <v>85</v>
      </c>
      <c r="C89" s="14"/>
      <c r="D89" s="14"/>
      <c r="E89" s="14">
        <f t="shared" si="4"/>
        <v>0</v>
      </c>
      <c r="F89" s="14"/>
      <c r="G89" s="14"/>
      <c r="H89" s="14"/>
      <c r="I89" s="14"/>
      <c r="J89" s="14"/>
      <c r="K89" s="14"/>
      <c r="L89" s="14"/>
      <c r="M89" s="14">
        <f t="shared" si="3"/>
        <v>0</v>
      </c>
      <c r="N89" s="1"/>
    </row>
    <row r="90" spans="1:14" x14ac:dyDescent="0.25">
      <c r="A90" s="13">
        <v>83</v>
      </c>
      <c r="B90" s="14" t="s">
        <v>86</v>
      </c>
      <c r="C90" s="14"/>
      <c r="D90" s="14"/>
      <c r="E90" s="14">
        <f t="shared" si="4"/>
        <v>0</v>
      </c>
      <c r="F90" s="14"/>
      <c r="G90" s="14"/>
      <c r="H90" s="14"/>
      <c r="I90" s="14"/>
      <c r="J90" s="14"/>
      <c r="K90" s="14"/>
      <c r="L90" s="14"/>
      <c r="M90" s="14">
        <f t="shared" si="3"/>
        <v>0</v>
      </c>
      <c r="N90" s="1"/>
    </row>
    <row r="91" spans="1:14" x14ac:dyDescent="0.25">
      <c r="A91" s="13">
        <v>84</v>
      </c>
      <c r="B91" s="14" t="s">
        <v>87</v>
      </c>
      <c r="C91" s="14"/>
      <c r="D91" s="14"/>
      <c r="E91" s="14">
        <f t="shared" si="4"/>
        <v>0</v>
      </c>
      <c r="F91" s="14"/>
      <c r="G91" s="14"/>
      <c r="H91" s="14"/>
      <c r="I91" s="14"/>
      <c r="J91" s="14"/>
      <c r="K91" s="14"/>
      <c r="L91" s="14"/>
      <c r="M91" s="14">
        <f t="shared" si="3"/>
        <v>0</v>
      </c>
      <c r="N91" s="1"/>
    </row>
    <row r="92" spans="1:14" x14ac:dyDescent="0.25">
      <c r="A92" s="13">
        <v>85</v>
      </c>
      <c r="B92" s="14" t="s">
        <v>88</v>
      </c>
      <c r="C92" s="14"/>
      <c r="D92" s="14"/>
      <c r="E92" s="14">
        <f t="shared" si="4"/>
        <v>0</v>
      </c>
      <c r="F92" s="14"/>
      <c r="G92" s="14"/>
      <c r="H92" s="14"/>
      <c r="I92" s="14"/>
      <c r="J92" s="14"/>
      <c r="K92" s="14"/>
      <c r="L92" s="14"/>
      <c r="M92" s="14">
        <f t="shared" si="3"/>
        <v>0</v>
      </c>
      <c r="N92" s="1"/>
    </row>
    <row r="93" spans="1:14" x14ac:dyDescent="0.25">
      <c r="A93" s="13">
        <v>86</v>
      </c>
      <c r="B93" s="14" t="s">
        <v>197</v>
      </c>
      <c r="C93" s="14"/>
      <c r="D93" s="14"/>
      <c r="E93" s="14">
        <f t="shared" si="4"/>
        <v>0</v>
      </c>
      <c r="F93" s="14"/>
      <c r="G93" s="14"/>
      <c r="H93" s="14"/>
      <c r="I93" s="14"/>
      <c r="J93" s="14"/>
      <c r="K93" s="14"/>
      <c r="L93" s="14"/>
      <c r="M93" s="14">
        <f t="shared" si="3"/>
        <v>0</v>
      </c>
      <c r="N93" s="1"/>
    </row>
    <row r="94" spans="1:14" x14ac:dyDescent="0.25">
      <c r="A94" s="13">
        <v>87</v>
      </c>
      <c r="B94" s="14" t="s">
        <v>89</v>
      </c>
      <c r="C94" s="14"/>
      <c r="D94" s="14"/>
      <c r="E94" s="14">
        <f t="shared" si="4"/>
        <v>0</v>
      </c>
      <c r="F94" s="14"/>
      <c r="G94" s="14"/>
      <c r="H94" s="14"/>
      <c r="I94" s="14"/>
      <c r="J94" s="14"/>
      <c r="K94" s="14"/>
      <c r="L94" s="14"/>
      <c r="M94" s="14">
        <f t="shared" si="3"/>
        <v>0</v>
      </c>
      <c r="N94" s="1"/>
    </row>
    <row r="95" spans="1:14" x14ac:dyDescent="0.25">
      <c r="A95" s="13">
        <v>88</v>
      </c>
      <c r="B95" s="14" t="s">
        <v>90</v>
      </c>
      <c r="C95" s="14"/>
      <c r="D95" s="14"/>
      <c r="E95" s="14">
        <f t="shared" si="4"/>
        <v>0</v>
      </c>
      <c r="F95" s="14"/>
      <c r="G95" s="14"/>
      <c r="H95" s="14"/>
      <c r="I95" s="14"/>
      <c r="J95" s="14"/>
      <c r="K95" s="14"/>
      <c r="L95" s="14"/>
      <c r="M95" s="14">
        <f t="shared" si="3"/>
        <v>0</v>
      </c>
      <c r="N95" s="1"/>
    </row>
    <row r="96" spans="1:14" x14ac:dyDescent="0.25">
      <c r="A96" s="13">
        <v>89</v>
      </c>
      <c r="B96" s="14" t="s">
        <v>91</v>
      </c>
      <c r="C96" s="14"/>
      <c r="D96" s="14"/>
      <c r="E96" s="14">
        <f t="shared" si="4"/>
        <v>0</v>
      </c>
      <c r="F96" s="14"/>
      <c r="G96" s="14"/>
      <c r="H96" s="14"/>
      <c r="I96" s="14"/>
      <c r="J96" s="14"/>
      <c r="K96" s="14"/>
      <c r="L96" s="14"/>
      <c r="M96" s="14">
        <f t="shared" si="3"/>
        <v>0</v>
      </c>
      <c r="N96" s="1"/>
    </row>
    <row r="97" spans="1:14" x14ac:dyDescent="0.25">
      <c r="A97" s="13">
        <v>90</v>
      </c>
      <c r="B97" s="14" t="s">
        <v>92</v>
      </c>
      <c r="C97" s="14"/>
      <c r="D97" s="14"/>
      <c r="E97" s="14">
        <f t="shared" si="4"/>
        <v>0</v>
      </c>
      <c r="F97" s="14"/>
      <c r="G97" s="14"/>
      <c r="H97" s="14"/>
      <c r="I97" s="14"/>
      <c r="J97" s="14"/>
      <c r="K97" s="14"/>
      <c r="L97" s="14"/>
      <c r="M97" s="14">
        <f t="shared" si="3"/>
        <v>0</v>
      </c>
      <c r="N97" s="1"/>
    </row>
    <row r="98" spans="1:14" x14ac:dyDescent="0.25">
      <c r="A98" s="13">
        <v>91</v>
      </c>
      <c r="B98" s="14" t="s">
        <v>93</v>
      </c>
      <c r="C98" s="14"/>
      <c r="D98" s="14"/>
      <c r="E98" s="14">
        <f t="shared" si="4"/>
        <v>0</v>
      </c>
      <c r="F98" s="14"/>
      <c r="G98" s="14"/>
      <c r="H98" s="14"/>
      <c r="I98" s="14"/>
      <c r="J98" s="14"/>
      <c r="K98" s="14"/>
      <c r="L98" s="14"/>
      <c r="M98" s="14">
        <f t="shared" si="3"/>
        <v>0</v>
      </c>
      <c r="N98" s="1"/>
    </row>
    <row r="99" spans="1:14" x14ac:dyDescent="0.25">
      <c r="A99" s="13">
        <v>92</v>
      </c>
      <c r="B99" s="14" t="s">
        <v>94</v>
      </c>
      <c r="C99" s="14"/>
      <c r="D99" s="14"/>
      <c r="E99" s="14">
        <f t="shared" si="4"/>
        <v>0</v>
      </c>
      <c r="F99" s="14"/>
      <c r="G99" s="14"/>
      <c r="H99" s="14"/>
      <c r="I99" s="14"/>
      <c r="J99" s="14"/>
      <c r="K99" s="14"/>
      <c r="L99" s="14"/>
      <c r="M99" s="14">
        <f t="shared" si="3"/>
        <v>0</v>
      </c>
      <c r="N99" s="1"/>
    </row>
    <row r="100" spans="1:14" x14ac:dyDescent="0.25">
      <c r="A100" s="13">
        <v>93</v>
      </c>
      <c r="B100" s="14" t="s">
        <v>95</v>
      </c>
      <c r="C100" s="14"/>
      <c r="D100" s="14"/>
      <c r="E100" s="14">
        <f t="shared" si="4"/>
        <v>0</v>
      </c>
      <c r="F100" s="14"/>
      <c r="G100" s="14"/>
      <c r="H100" s="14"/>
      <c r="I100" s="14"/>
      <c r="J100" s="14"/>
      <c r="K100" s="14"/>
      <c r="L100" s="14"/>
      <c r="M100" s="14">
        <f t="shared" si="3"/>
        <v>0</v>
      </c>
      <c r="N100" s="1"/>
    </row>
    <row r="101" spans="1:14" x14ac:dyDescent="0.25">
      <c r="A101" s="13">
        <v>94</v>
      </c>
      <c r="B101" s="14" t="s">
        <v>96</v>
      </c>
      <c r="C101" s="14"/>
      <c r="D101" s="14"/>
      <c r="E101" s="14">
        <f t="shared" si="4"/>
        <v>0</v>
      </c>
      <c r="F101" s="14"/>
      <c r="G101" s="14"/>
      <c r="H101" s="14"/>
      <c r="I101" s="14"/>
      <c r="J101" s="14"/>
      <c r="K101" s="14"/>
      <c r="L101" s="14"/>
      <c r="M101" s="14">
        <f t="shared" si="3"/>
        <v>0</v>
      </c>
      <c r="N101" s="1"/>
    </row>
    <row r="102" spans="1:14" x14ac:dyDescent="0.25">
      <c r="A102" s="13">
        <v>95</v>
      </c>
      <c r="B102" s="14" t="s">
        <v>97</v>
      </c>
      <c r="C102" s="14"/>
      <c r="D102" s="14"/>
      <c r="E102" s="14">
        <f t="shared" si="4"/>
        <v>0</v>
      </c>
      <c r="F102" s="14"/>
      <c r="G102" s="14"/>
      <c r="H102" s="14"/>
      <c r="I102" s="14"/>
      <c r="J102" s="14"/>
      <c r="K102" s="14"/>
      <c r="L102" s="14"/>
      <c r="M102" s="14">
        <f t="shared" si="3"/>
        <v>0</v>
      </c>
      <c r="N102" s="1"/>
    </row>
    <row r="103" spans="1:14" x14ac:dyDescent="0.25">
      <c r="A103" s="13">
        <v>96</v>
      </c>
      <c r="B103" s="14" t="s">
        <v>99</v>
      </c>
      <c r="C103" s="14"/>
      <c r="D103" s="14"/>
      <c r="E103" s="14">
        <f t="shared" si="4"/>
        <v>0</v>
      </c>
      <c r="F103" s="14"/>
      <c r="G103" s="14"/>
      <c r="H103" s="14"/>
      <c r="I103" s="14"/>
      <c r="J103" s="14"/>
      <c r="K103" s="14"/>
      <c r="L103" s="14"/>
      <c r="M103" s="14">
        <f t="shared" si="3"/>
        <v>0</v>
      </c>
      <c r="N103" s="1"/>
    </row>
    <row r="104" spans="1:14" x14ac:dyDescent="0.25">
      <c r="A104" s="13">
        <v>97</v>
      </c>
      <c r="B104" s="14" t="s">
        <v>100</v>
      </c>
      <c r="C104" s="14"/>
      <c r="D104" s="14"/>
      <c r="E104" s="14">
        <f t="shared" si="4"/>
        <v>0</v>
      </c>
      <c r="F104" s="14"/>
      <c r="G104" s="14"/>
      <c r="H104" s="14"/>
      <c r="I104" s="14"/>
      <c r="J104" s="17"/>
      <c r="K104" s="14"/>
      <c r="L104" s="14"/>
      <c r="M104" s="14">
        <f t="shared" si="3"/>
        <v>0</v>
      </c>
      <c r="N104" s="1"/>
    </row>
    <row r="105" spans="1:14" x14ac:dyDescent="0.25">
      <c r="A105" s="13">
        <v>98</v>
      </c>
      <c r="B105" s="14" t="s">
        <v>101</v>
      </c>
      <c r="C105" s="14"/>
      <c r="D105" s="14"/>
      <c r="E105" s="14">
        <f t="shared" si="4"/>
        <v>0</v>
      </c>
      <c r="F105" s="14"/>
      <c r="G105" s="14"/>
      <c r="H105" s="14"/>
      <c r="I105" s="14"/>
      <c r="J105" s="14"/>
      <c r="K105" s="14"/>
      <c r="L105" s="14"/>
      <c r="M105" s="14">
        <f t="shared" si="3"/>
        <v>0</v>
      </c>
      <c r="N105" s="1"/>
    </row>
    <row r="106" spans="1:14" x14ac:dyDescent="0.25">
      <c r="A106" s="13">
        <v>99</v>
      </c>
      <c r="B106" s="14" t="s">
        <v>102</v>
      </c>
      <c r="C106" s="14"/>
      <c r="D106" s="14"/>
      <c r="E106" s="14">
        <f t="shared" si="4"/>
        <v>0</v>
      </c>
      <c r="F106" s="14"/>
      <c r="G106" s="14"/>
      <c r="H106" s="14"/>
      <c r="I106" s="14"/>
      <c r="J106" s="14"/>
      <c r="K106" s="14"/>
      <c r="L106" s="14"/>
      <c r="M106" s="14">
        <f t="shared" si="3"/>
        <v>0</v>
      </c>
      <c r="N106" s="1"/>
    </row>
    <row r="107" spans="1:14" x14ac:dyDescent="0.25">
      <c r="A107" s="13">
        <v>100</v>
      </c>
      <c r="B107" s="14" t="s">
        <v>103</v>
      </c>
      <c r="C107" s="14"/>
      <c r="D107" s="14"/>
      <c r="E107" s="14">
        <f t="shared" si="4"/>
        <v>0</v>
      </c>
      <c r="F107" s="14"/>
      <c r="G107" s="14"/>
      <c r="H107" s="14"/>
      <c r="I107" s="14"/>
      <c r="J107" s="14"/>
      <c r="K107" s="14"/>
      <c r="L107" s="14"/>
      <c r="M107" s="14">
        <f t="shared" si="3"/>
        <v>0</v>
      </c>
      <c r="N107" s="1"/>
    </row>
    <row r="108" spans="1:14" x14ac:dyDescent="0.25">
      <c r="A108" s="13">
        <v>101</v>
      </c>
      <c r="B108" s="14" t="s">
        <v>104</v>
      </c>
      <c r="C108" s="14"/>
      <c r="D108" s="14"/>
      <c r="E108" s="14">
        <f t="shared" si="4"/>
        <v>0</v>
      </c>
      <c r="F108" s="14"/>
      <c r="G108" s="14"/>
      <c r="H108" s="14"/>
      <c r="I108" s="14"/>
      <c r="J108" s="14"/>
      <c r="K108" s="14"/>
      <c r="L108" s="14"/>
      <c r="M108" s="14">
        <f t="shared" si="3"/>
        <v>0</v>
      </c>
      <c r="N108" s="1"/>
    </row>
    <row r="109" spans="1:14" x14ac:dyDescent="0.25">
      <c r="A109" s="13">
        <v>102</v>
      </c>
      <c r="B109" s="14" t="s">
        <v>105</v>
      </c>
      <c r="C109" s="14"/>
      <c r="D109" s="14"/>
      <c r="E109" s="14">
        <f t="shared" si="4"/>
        <v>0</v>
      </c>
      <c r="F109" s="14"/>
      <c r="G109" s="14"/>
      <c r="H109" s="14"/>
      <c r="I109" s="14"/>
      <c r="J109" s="14"/>
      <c r="K109" s="14"/>
      <c r="L109" s="14"/>
      <c r="M109" s="14">
        <f t="shared" si="3"/>
        <v>0</v>
      </c>
      <c r="N109" s="1"/>
    </row>
    <row r="110" spans="1:14" x14ac:dyDescent="0.25">
      <c r="A110" s="13">
        <v>103</v>
      </c>
      <c r="B110" s="14" t="s">
        <v>106</v>
      </c>
      <c r="C110" s="14"/>
      <c r="D110" s="14"/>
      <c r="E110" s="14">
        <f t="shared" si="4"/>
        <v>0</v>
      </c>
      <c r="F110" s="14"/>
      <c r="G110" s="14"/>
      <c r="H110" s="14"/>
      <c r="I110" s="14"/>
      <c r="J110" s="14"/>
      <c r="K110" s="14"/>
      <c r="L110" s="14"/>
      <c r="M110" s="14">
        <f t="shared" si="3"/>
        <v>0</v>
      </c>
      <c r="N110" s="1"/>
    </row>
    <row r="111" spans="1:14" x14ac:dyDescent="0.25">
      <c r="A111" s="13">
        <v>104</v>
      </c>
      <c r="B111" s="14" t="s">
        <v>107</v>
      </c>
      <c r="C111" s="14"/>
      <c r="D111" s="14"/>
      <c r="E111" s="14">
        <f t="shared" si="4"/>
        <v>0</v>
      </c>
      <c r="F111" s="14"/>
      <c r="G111" s="14"/>
      <c r="H111" s="14"/>
      <c r="I111" s="14"/>
      <c r="J111" s="14"/>
      <c r="K111" s="14"/>
      <c r="L111" s="14"/>
      <c r="M111" s="14">
        <f t="shared" si="3"/>
        <v>0</v>
      </c>
      <c r="N111" s="1"/>
    </row>
    <row r="112" spans="1:14" x14ac:dyDescent="0.25">
      <c r="A112" s="13">
        <v>105</v>
      </c>
      <c r="B112" s="14" t="s">
        <v>108</v>
      </c>
      <c r="C112" s="14"/>
      <c r="D112" s="14"/>
      <c r="E112" s="14">
        <f t="shared" si="4"/>
        <v>0</v>
      </c>
      <c r="F112" s="14"/>
      <c r="G112" s="14"/>
      <c r="H112" s="14"/>
      <c r="I112" s="14"/>
      <c r="J112" s="14"/>
      <c r="K112" s="14"/>
      <c r="L112" s="14"/>
      <c r="M112" s="14">
        <f t="shared" si="3"/>
        <v>0</v>
      </c>
      <c r="N112" s="1"/>
    </row>
    <row r="113" spans="1:14" x14ac:dyDescent="0.25">
      <c r="A113" s="13">
        <v>106</v>
      </c>
      <c r="B113" s="14" t="s">
        <v>109</v>
      </c>
      <c r="C113" s="14"/>
      <c r="D113" s="14"/>
      <c r="E113" s="14">
        <f t="shared" si="4"/>
        <v>0</v>
      </c>
      <c r="F113" s="14"/>
      <c r="G113" s="14"/>
      <c r="H113" s="14"/>
      <c r="I113" s="14">
        <v>371.3</v>
      </c>
      <c r="J113" s="14">
        <v>118.55</v>
      </c>
      <c r="K113" s="14">
        <v>657.6</v>
      </c>
      <c r="L113" s="14"/>
      <c r="M113" s="14">
        <f t="shared" si="3"/>
        <v>657.6</v>
      </c>
      <c r="N113" s="1"/>
    </row>
    <row r="114" spans="1:14" x14ac:dyDescent="0.25">
      <c r="A114" s="13">
        <v>107</v>
      </c>
      <c r="B114" s="14" t="s">
        <v>110</v>
      </c>
      <c r="C114" s="14"/>
      <c r="D114" s="14"/>
      <c r="E114" s="14">
        <f t="shared" si="4"/>
        <v>0</v>
      </c>
      <c r="F114" s="14"/>
      <c r="G114" s="14"/>
      <c r="H114" s="14"/>
      <c r="I114" s="14">
        <v>167.09</v>
      </c>
      <c r="J114" s="14">
        <v>87.68</v>
      </c>
      <c r="K114" s="14">
        <v>378.83</v>
      </c>
      <c r="L114" s="14"/>
      <c r="M114" s="14">
        <f t="shared" si="3"/>
        <v>378.83</v>
      </c>
      <c r="N114" s="1"/>
    </row>
    <row r="115" spans="1:14" x14ac:dyDescent="0.25">
      <c r="A115" s="13">
        <v>108</v>
      </c>
      <c r="B115" s="14" t="s">
        <v>111</v>
      </c>
      <c r="C115" s="14"/>
      <c r="D115" s="14"/>
      <c r="E115" s="14">
        <f t="shared" si="4"/>
        <v>0</v>
      </c>
      <c r="F115" s="14"/>
      <c r="G115" s="14"/>
      <c r="H115" s="14"/>
      <c r="I115" s="14">
        <v>185.65</v>
      </c>
      <c r="J115" s="14">
        <v>83.83</v>
      </c>
      <c r="K115" s="14">
        <v>388.09</v>
      </c>
      <c r="L115" s="14"/>
      <c r="M115" s="14">
        <f t="shared" si="3"/>
        <v>388.09</v>
      </c>
      <c r="N115" s="1"/>
    </row>
    <row r="116" spans="1:14" x14ac:dyDescent="0.25">
      <c r="A116" s="13">
        <v>109</v>
      </c>
      <c r="B116" s="14" t="s">
        <v>112</v>
      </c>
      <c r="C116" s="14"/>
      <c r="D116" s="14"/>
      <c r="E116" s="14">
        <f t="shared" si="4"/>
        <v>0</v>
      </c>
      <c r="F116" s="14"/>
      <c r="G116" s="14"/>
      <c r="H116" s="14"/>
      <c r="I116" s="14">
        <v>259.91000000000003</v>
      </c>
      <c r="J116" s="14">
        <v>116.87</v>
      </c>
      <c r="K116" s="14">
        <v>542.15</v>
      </c>
      <c r="L116" s="14"/>
      <c r="M116" s="14">
        <v>1569.43</v>
      </c>
      <c r="N116" s="1"/>
    </row>
    <row r="117" spans="1:14" x14ac:dyDescent="0.25">
      <c r="A117" s="13">
        <v>110</v>
      </c>
      <c r="B117" s="14" t="s">
        <v>113</v>
      </c>
      <c r="C117" s="14"/>
      <c r="D117" s="14"/>
      <c r="E117" s="14">
        <f t="shared" si="4"/>
        <v>0</v>
      </c>
      <c r="F117" s="14"/>
      <c r="G117" s="14"/>
      <c r="H117" s="14"/>
      <c r="I117" s="14"/>
      <c r="J117" s="14"/>
      <c r="K117" s="14"/>
      <c r="L117" s="14"/>
      <c r="M117" s="14">
        <f t="shared" si="3"/>
        <v>0</v>
      </c>
      <c r="N117" s="1"/>
    </row>
    <row r="118" spans="1:14" x14ac:dyDescent="0.25">
      <c r="A118" s="13">
        <v>111</v>
      </c>
      <c r="B118" s="14" t="s">
        <v>114</v>
      </c>
      <c r="C118" s="14"/>
      <c r="D118" s="14"/>
      <c r="E118" s="14">
        <f t="shared" si="4"/>
        <v>0</v>
      </c>
      <c r="F118" s="14"/>
      <c r="G118" s="14"/>
      <c r="H118" s="14"/>
      <c r="I118" s="14"/>
      <c r="J118" s="14"/>
      <c r="K118" s="14"/>
      <c r="L118" s="14"/>
      <c r="M118" s="14">
        <f t="shared" si="3"/>
        <v>0</v>
      </c>
      <c r="N118" s="1"/>
    </row>
    <row r="119" spans="1:14" x14ac:dyDescent="0.25">
      <c r="A119" s="13">
        <v>112</v>
      </c>
      <c r="B119" s="14" t="s">
        <v>115</v>
      </c>
      <c r="C119" s="14">
        <v>38.21</v>
      </c>
      <c r="D119" s="14">
        <v>0.3</v>
      </c>
      <c r="E119" s="14">
        <f t="shared" si="4"/>
        <v>38.51</v>
      </c>
      <c r="F119" s="14">
        <v>3722.69</v>
      </c>
      <c r="G119" s="14">
        <v>9828.74</v>
      </c>
      <c r="H119" s="14">
        <v>456</v>
      </c>
      <c r="I119" s="14">
        <v>6661.22</v>
      </c>
      <c r="J119" s="14"/>
      <c r="K119" s="14">
        <v>31831.919999999998</v>
      </c>
      <c r="L119" s="14"/>
      <c r="M119" s="14">
        <f t="shared" si="3"/>
        <v>31831.919999999998</v>
      </c>
      <c r="N119" s="1"/>
    </row>
    <row r="120" spans="1:14" x14ac:dyDescent="0.25">
      <c r="A120" s="13">
        <v>113</v>
      </c>
      <c r="B120" s="14" t="s">
        <v>116</v>
      </c>
      <c r="C120" s="14"/>
      <c r="D120" s="14"/>
      <c r="E120" s="14">
        <f t="shared" si="4"/>
        <v>0</v>
      </c>
      <c r="F120" s="14"/>
      <c r="G120" s="14"/>
      <c r="H120" s="14"/>
      <c r="I120" s="14"/>
      <c r="J120" s="14"/>
      <c r="K120" s="14"/>
      <c r="L120" s="14"/>
      <c r="M120" s="14">
        <f t="shared" si="3"/>
        <v>0</v>
      </c>
      <c r="N120" s="1"/>
    </row>
    <row r="121" spans="1:14" x14ac:dyDescent="0.25">
      <c r="A121" s="13">
        <v>114</v>
      </c>
      <c r="B121" s="14" t="s">
        <v>117</v>
      </c>
      <c r="C121" s="14">
        <v>8.44</v>
      </c>
      <c r="D121" s="14">
        <v>0.6</v>
      </c>
      <c r="E121" s="14">
        <f t="shared" si="4"/>
        <v>9.0399999999999991</v>
      </c>
      <c r="F121" s="14">
        <v>2016.15</v>
      </c>
      <c r="G121" s="14">
        <v>4517.79</v>
      </c>
      <c r="H121" s="14"/>
      <c r="I121" s="14">
        <v>341.16</v>
      </c>
      <c r="J121" s="17"/>
      <c r="K121" s="14">
        <v>11268.68</v>
      </c>
      <c r="L121" s="14"/>
      <c r="M121" s="14">
        <f t="shared" si="3"/>
        <v>11268.68</v>
      </c>
      <c r="N121" s="1"/>
    </row>
    <row r="122" spans="1:14" x14ac:dyDescent="0.25">
      <c r="A122" s="13">
        <v>115</v>
      </c>
      <c r="B122" s="14" t="s">
        <v>118</v>
      </c>
      <c r="C122" s="14"/>
      <c r="D122" s="14"/>
      <c r="E122" s="14">
        <f t="shared" si="4"/>
        <v>0</v>
      </c>
      <c r="F122" s="14"/>
      <c r="G122" s="14"/>
      <c r="H122" s="14"/>
      <c r="I122" s="14"/>
      <c r="J122" s="14"/>
      <c r="K122" s="14"/>
      <c r="L122" s="14"/>
      <c r="M122" s="14">
        <f t="shared" si="3"/>
        <v>0</v>
      </c>
      <c r="N122" s="1"/>
    </row>
    <row r="123" spans="1:14" x14ac:dyDescent="0.25">
      <c r="A123" s="13">
        <v>116</v>
      </c>
      <c r="B123" s="14" t="s">
        <v>119</v>
      </c>
      <c r="C123" s="14"/>
      <c r="D123" s="14"/>
      <c r="E123" s="14">
        <f t="shared" si="4"/>
        <v>0</v>
      </c>
      <c r="F123" s="14"/>
      <c r="G123" s="14"/>
      <c r="H123" s="14"/>
      <c r="I123" s="14"/>
      <c r="J123" s="14"/>
      <c r="K123" s="14"/>
      <c r="L123" s="14"/>
      <c r="M123" s="14">
        <f t="shared" si="3"/>
        <v>0</v>
      </c>
      <c r="N123" s="1"/>
    </row>
    <row r="124" spans="1:14" x14ac:dyDescent="0.25">
      <c r="A124" s="13">
        <v>117</v>
      </c>
      <c r="B124" s="14" t="s">
        <v>120</v>
      </c>
      <c r="C124" s="14"/>
      <c r="D124" s="14"/>
      <c r="E124" s="14">
        <f t="shared" si="4"/>
        <v>0</v>
      </c>
      <c r="F124" s="14"/>
      <c r="G124" s="14"/>
      <c r="H124" s="14"/>
      <c r="I124" s="14"/>
      <c r="J124" s="14"/>
      <c r="K124" s="14"/>
      <c r="L124" s="14"/>
      <c r="M124" s="14">
        <f t="shared" si="3"/>
        <v>0</v>
      </c>
      <c r="N124" s="1"/>
    </row>
    <row r="125" spans="1:14" x14ac:dyDescent="0.25">
      <c r="A125" s="13">
        <v>118</v>
      </c>
      <c r="B125" s="14" t="s">
        <v>122</v>
      </c>
      <c r="C125" s="14">
        <v>35.18</v>
      </c>
      <c r="D125" s="14"/>
      <c r="E125" s="14">
        <f t="shared" si="4"/>
        <v>35.18</v>
      </c>
      <c r="F125" s="14">
        <v>3162.62</v>
      </c>
      <c r="G125" s="14">
        <v>7629.28</v>
      </c>
      <c r="H125" s="14">
        <v>105.08</v>
      </c>
      <c r="I125" s="14">
        <v>5164.63</v>
      </c>
      <c r="J125" s="14"/>
      <c r="K125" s="14">
        <v>24101.35</v>
      </c>
      <c r="L125" s="14"/>
      <c r="M125" s="14">
        <f t="shared" si="3"/>
        <v>24101.35</v>
      </c>
      <c r="N125" s="1"/>
    </row>
    <row r="126" spans="1:14" x14ac:dyDescent="0.25">
      <c r="A126" s="13">
        <v>119</v>
      </c>
      <c r="B126" s="14" t="s">
        <v>123</v>
      </c>
      <c r="C126" s="14"/>
      <c r="D126" s="14"/>
      <c r="E126" s="14">
        <f t="shared" si="4"/>
        <v>0</v>
      </c>
      <c r="F126" s="14"/>
      <c r="G126" s="14"/>
      <c r="H126" s="14"/>
      <c r="I126" s="14"/>
      <c r="J126" s="14"/>
      <c r="K126" s="14"/>
      <c r="L126" s="14"/>
      <c r="M126" s="14">
        <f t="shared" si="3"/>
        <v>0</v>
      </c>
      <c r="N126" s="1"/>
    </row>
    <row r="127" spans="1:14" x14ac:dyDescent="0.25">
      <c r="A127" s="13">
        <v>120</v>
      </c>
      <c r="B127" s="14" t="s">
        <v>124</v>
      </c>
      <c r="C127" s="14"/>
      <c r="D127" s="14"/>
      <c r="E127" s="14">
        <f t="shared" si="4"/>
        <v>0</v>
      </c>
      <c r="F127" s="14"/>
      <c r="G127" s="14"/>
      <c r="H127" s="14"/>
      <c r="I127" s="14"/>
      <c r="J127" s="14"/>
      <c r="K127" s="14"/>
      <c r="L127" s="14"/>
      <c r="M127" s="14">
        <f t="shared" si="3"/>
        <v>0</v>
      </c>
      <c r="N127" s="1"/>
    </row>
    <row r="128" spans="1:14" x14ac:dyDescent="0.25">
      <c r="A128" s="13">
        <v>121</v>
      </c>
      <c r="B128" s="14" t="s">
        <v>125</v>
      </c>
      <c r="C128" s="14"/>
      <c r="D128" s="14"/>
      <c r="E128" s="14">
        <v>1</v>
      </c>
      <c r="F128" s="14">
        <v>43.1</v>
      </c>
      <c r="G128" s="14">
        <v>126.3</v>
      </c>
      <c r="H128" s="14"/>
      <c r="I128" s="14">
        <v>682.32</v>
      </c>
      <c r="J128" s="14"/>
      <c r="K128" s="14">
        <v>1021.44</v>
      </c>
      <c r="L128" s="14"/>
      <c r="M128" s="14">
        <f t="shared" si="3"/>
        <v>1021.44</v>
      </c>
      <c r="N128" s="1"/>
    </row>
    <row r="129" spans="1:14" x14ac:dyDescent="0.25">
      <c r="A129" s="13">
        <v>122</v>
      </c>
      <c r="B129" s="14" t="s">
        <v>126</v>
      </c>
      <c r="C129" s="14"/>
      <c r="D129" s="14"/>
      <c r="E129" s="14">
        <f t="shared" si="4"/>
        <v>0</v>
      </c>
      <c r="F129" s="14"/>
      <c r="G129" s="14"/>
      <c r="H129" s="14"/>
      <c r="I129" s="14"/>
      <c r="J129" s="14"/>
      <c r="K129" s="14"/>
      <c r="L129" s="14"/>
      <c r="M129" s="14">
        <f t="shared" si="3"/>
        <v>0</v>
      </c>
      <c r="N129" s="1"/>
    </row>
    <row r="130" spans="1:14" x14ac:dyDescent="0.25">
      <c r="A130" s="13">
        <v>123</v>
      </c>
      <c r="B130" s="14" t="s">
        <v>127</v>
      </c>
      <c r="C130" s="14"/>
      <c r="D130" s="14"/>
      <c r="E130" s="14">
        <f t="shared" ref="E130:E172" si="5">SUM(C130:D130)</f>
        <v>0</v>
      </c>
      <c r="F130" s="14"/>
      <c r="G130" s="14"/>
      <c r="H130" s="14"/>
      <c r="I130" s="14"/>
      <c r="J130" s="14"/>
      <c r="K130" s="14"/>
      <c r="L130" s="14"/>
      <c r="M130" s="14">
        <f t="shared" si="3"/>
        <v>0</v>
      </c>
      <c r="N130" s="1"/>
    </row>
    <row r="131" spans="1:14" x14ac:dyDescent="0.25">
      <c r="A131" s="13">
        <v>124</v>
      </c>
      <c r="B131" s="14" t="s">
        <v>128</v>
      </c>
      <c r="C131" s="14"/>
      <c r="D131" s="14"/>
      <c r="E131" s="14">
        <f t="shared" si="5"/>
        <v>0</v>
      </c>
      <c r="F131" s="14"/>
      <c r="G131" s="14"/>
      <c r="H131" s="14"/>
      <c r="I131" s="14"/>
      <c r="J131" s="14"/>
      <c r="K131" s="14"/>
      <c r="L131" s="14"/>
      <c r="M131" s="14">
        <f t="shared" si="3"/>
        <v>0</v>
      </c>
      <c r="N131" s="1"/>
    </row>
    <row r="132" spans="1:14" x14ac:dyDescent="0.25">
      <c r="A132" s="13">
        <v>125</v>
      </c>
      <c r="B132" s="14" t="s">
        <v>129</v>
      </c>
      <c r="C132" s="14">
        <v>3.33</v>
      </c>
      <c r="D132" s="14"/>
      <c r="E132" s="14">
        <f t="shared" si="5"/>
        <v>3.33</v>
      </c>
      <c r="F132" s="14">
        <v>143.52000000000001</v>
      </c>
      <c r="G132" s="14">
        <v>420.58</v>
      </c>
      <c r="H132" s="14">
        <v>304.10000000000002</v>
      </c>
      <c r="I132" s="14"/>
      <c r="J132" s="14"/>
      <c r="K132" s="14">
        <v>1750.1</v>
      </c>
      <c r="L132" s="14"/>
      <c r="M132" s="14">
        <f t="shared" si="3"/>
        <v>1750.1</v>
      </c>
      <c r="N132" s="1"/>
    </row>
    <row r="133" spans="1:14" x14ac:dyDescent="0.25">
      <c r="A133" s="13">
        <v>126</v>
      </c>
      <c r="B133" s="14" t="s">
        <v>130</v>
      </c>
      <c r="C133" s="14"/>
      <c r="D133" s="14"/>
      <c r="E133" s="14">
        <f t="shared" si="5"/>
        <v>0</v>
      </c>
      <c r="F133" s="14"/>
      <c r="G133" s="14"/>
      <c r="H133" s="14"/>
      <c r="I133" s="14"/>
      <c r="J133" s="14"/>
      <c r="K133" s="14"/>
      <c r="L133" s="14"/>
      <c r="M133" s="14">
        <f t="shared" si="3"/>
        <v>0</v>
      </c>
      <c r="N133" s="1"/>
    </row>
    <row r="134" spans="1:14" x14ac:dyDescent="0.25">
      <c r="A134" s="13">
        <v>127</v>
      </c>
      <c r="B134" s="14" t="s">
        <v>131</v>
      </c>
      <c r="C134" s="14"/>
      <c r="D134" s="14"/>
      <c r="E134" s="14">
        <f t="shared" si="5"/>
        <v>0</v>
      </c>
      <c r="F134" s="14"/>
      <c r="G134" s="14"/>
      <c r="H134" s="14"/>
      <c r="I134" s="14"/>
      <c r="J134" s="14"/>
      <c r="K134" s="14"/>
      <c r="L134" s="14"/>
      <c r="M134" s="14">
        <f t="shared" si="3"/>
        <v>0</v>
      </c>
      <c r="N134" s="1"/>
    </row>
    <row r="135" spans="1:14" x14ac:dyDescent="0.25">
      <c r="A135" s="13">
        <v>128</v>
      </c>
      <c r="B135" s="14" t="s">
        <v>132</v>
      </c>
      <c r="C135" s="14"/>
      <c r="D135" s="14"/>
      <c r="E135" s="14">
        <f t="shared" si="5"/>
        <v>0</v>
      </c>
      <c r="F135" s="14"/>
      <c r="G135" s="14"/>
      <c r="H135" s="14"/>
      <c r="I135" s="14"/>
      <c r="J135" s="14"/>
      <c r="K135" s="14"/>
      <c r="L135" s="14"/>
      <c r="M135" s="14">
        <f t="shared" si="3"/>
        <v>0</v>
      </c>
      <c r="N135" s="1"/>
    </row>
    <row r="136" spans="1:14" x14ac:dyDescent="0.25">
      <c r="A136" s="13">
        <v>129</v>
      </c>
      <c r="B136" s="14" t="s">
        <v>133</v>
      </c>
      <c r="C136" s="14"/>
      <c r="D136" s="14"/>
      <c r="E136" s="14">
        <f t="shared" si="5"/>
        <v>0</v>
      </c>
      <c r="F136" s="14"/>
      <c r="G136" s="14"/>
      <c r="H136" s="14"/>
      <c r="I136" s="14"/>
      <c r="J136" s="14"/>
      <c r="K136" s="14"/>
      <c r="L136" s="14"/>
      <c r="M136" s="14">
        <f t="shared" ref="M136:M172" si="6">K136+L136</f>
        <v>0</v>
      </c>
      <c r="N136" s="1"/>
    </row>
    <row r="137" spans="1:14" x14ac:dyDescent="0.25">
      <c r="A137" s="13">
        <v>130</v>
      </c>
      <c r="B137" s="14" t="s">
        <v>134</v>
      </c>
      <c r="C137" s="14"/>
      <c r="D137" s="14"/>
      <c r="E137" s="14">
        <f t="shared" si="5"/>
        <v>0</v>
      </c>
      <c r="F137" s="14"/>
      <c r="G137" s="14"/>
      <c r="H137" s="14"/>
      <c r="I137" s="14"/>
      <c r="J137" s="14"/>
      <c r="K137" s="14"/>
      <c r="L137" s="14"/>
      <c r="M137" s="14">
        <f t="shared" si="6"/>
        <v>0</v>
      </c>
      <c r="N137" s="1"/>
    </row>
    <row r="138" spans="1:14" x14ac:dyDescent="0.25">
      <c r="A138" s="13">
        <v>131</v>
      </c>
      <c r="B138" s="14" t="s">
        <v>135</v>
      </c>
      <c r="C138" s="14"/>
      <c r="D138" s="14"/>
      <c r="E138" s="14">
        <f t="shared" si="5"/>
        <v>0</v>
      </c>
      <c r="F138" s="14">
        <v>876.74</v>
      </c>
      <c r="G138" s="37">
        <v>1696.68</v>
      </c>
      <c r="H138" s="14"/>
      <c r="I138" s="14">
        <v>334.17</v>
      </c>
      <c r="J138" s="14">
        <v>394.55</v>
      </c>
      <c r="K138" s="14">
        <v>5384.5</v>
      </c>
      <c r="L138" s="14"/>
      <c r="M138" s="14">
        <f t="shared" si="6"/>
        <v>5384.5</v>
      </c>
      <c r="N138" s="1"/>
    </row>
    <row r="139" spans="1:14" x14ac:dyDescent="0.25">
      <c r="A139" s="13">
        <v>132</v>
      </c>
      <c r="B139" s="14" t="s">
        <v>136</v>
      </c>
      <c r="C139" s="14">
        <v>9.0299999999999994</v>
      </c>
      <c r="D139" s="14"/>
      <c r="E139" s="14">
        <f t="shared" si="5"/>
        <v>9.0299999999999994</v>
      </c>
      <c r="F139" s="14">
        <v>1527.76</v>
      </c>
      <c r="G139" s="14">
        <v>3686.01</v>
      </c>
      <c r="H139" s="14">
        <v>185.88</v>
      </c>
      <c r="I139" s="14">
        <v>853.99</v>
      </c>
      <c r="J139" s="14">
        <v>448.05</v>
      </c>
      <c r="K139" s="14">
        <v>11286.65</v>
      </c>
      <c r="L139" s="14"/>
      <c r="M139" s="14">
        <f t="shared" si="6"/>
        <v>11286.65</v>
      </c>
      <c r="N139" s="1"/>
    </row>
    <row r="140" spans="1:14" x14ac:dyDescent="0.25">
      <c r="A140" s="13">
        <v>133</v>
      </c>
      <c r="B140" s="14" t="s">
        <v>137</v>
      </c>
      <c r="C140" s="14">
        <v>1.58</v>
      </c>
      <c r="D140" s="14"/>
      <c r="E140" s="14">
        <v>39.049999999999997</v>
      </c>
      <c r="F140" s="14">
        <v>2361.44</v>
      </c>
      <c r="G140" s="14">
        <v>7724.41</v>
      </c>
      <c r="H140" s="14">
        <v>7233.86</v>
      </c>
      <c r="I140" s="14">
        <v>408.43</v>
      </c>
      <c r="J140" s="14">
        <v>343.55</v>
      </c>
      <c r="K140" s="14">
        <v>37362.33</v>
      </c>
      <c r="L140" s="14"/>
      <c r="M140" s="14">
        <f t="shared" si="6"/>
        <v>37362.33</v>
      </c>
      <c r="N140" s="1"/>
    </row>
    <row r="141" spans="1:14" x14ac:dyDescent="0.25">
      <c r="A141" s="13">
        <v>134</v>
      </c>
      <c r="B141" s="14" t="s">
        <v>138</v>
      </c>
      <c r="C141" s="14"/>
      <c r="D141" s="14">
        <v>51.6</v>
      </c>
      <c r="E141" s="14">
        <f t="shared" si="5"/>
        <v>51.6</v>
      </c>
      <c r="F141" s="14">
        <v>2223.96</v>
      </c>
      <c r="G141" s="14">
        <v>8472.17</v>
      </c>
      <c r="H141" s="14">
        <v>1400.4</v>
      </c>
      <c r="I141" s="14">
        <v>464.13</v>
      </c>
      <c r="J141" s="14">
        <v>398.08</v>
      </c>
      <c r="K141" s="14">
        <v>25267.74</v>
      </c>
      <c r="L141" s="14"/>
      <c r="M141" s="14">
        <f t="shared" si="6"/>
        <v>25267.74</v>
      </c>
      <c r="N141" s="1"/>
    </row>
    <row r="142" spans="1:14" x14ac:dyDescent="0.25">
      <c r="A142" s="13">
        <v>135</v>
      </c>
      <c r="B142" s="14" t="s">
        <v>139</v>
      </c>
      <c r="C142" s="14">
        <v>7.36</v>
      </c>
      <c r="D142" s="14"/>
      <c r="E142" s="14">
        <f t="shared" si="5"/>
        <v>7.36</v>
      </c>
      <c r="F142" s="14">
        <v>317.22000000000003</v>
      </c>
      <c r="G142" s="14">
        <v>1208.43</v>
      </c>
      <c r="H142" s="14"/>
      <c r="I142" s="14">
        <v>556.95000000000005</v>
      </c>
      <c r="J142" s="14">
        <v>398.62</v>
      </c>
      <c r="K142" s="14">
        <v>4437.99</v>
      </c>
      <c r="L142" s="14"/>
      <c r="M142" s="14">
        <f t="shared" si="6"/>
        <v>4437.99</v>
      </c>
      <c r="N142" s="1"/>
    </row>
    <row r="143" spans="1:14" x14ac:dyDescent="0.25">
      <c r="A143" s="13">
        <v>136</v>
      </c>
      <c r="B143" s="14" t="s">
        <v>140</v>
      </c>
      <c r="C143" s="14"/>
      <c r="D143" s="14"/>
      <c r="E143" s="14">
        <f t="shared" si="5"/>
        <v>0</v>
      </c>
      <c r="F143" s="14"/>
      <c r="G143" s="14"/>
      <c r="H143" s="14"/>
      <c r="I143" s="14">
        <v>594.08000000000004</v>
      </c>
      <c r="J143" s="14">
        <v>396.72</v>
      </c>
      <c r="K143" s="14">
        <v>1552.16</v>
      </c>
      <c r="L143" s="14"/>
      <c r="M143" s="14">
        <f t="shared" si="6"/>
        <v>1552.16</v>
      </c>
      <c r="N143" s="1"/>
    </row>
    <row r="144" spans="1:14" x14ac:dyDescent="0.25">
      <c r="A144" s="13">
        <v>137</v>
      </c>
      <c r="B144" s="14" t="s">
        <v>141</v>
      </c>
      <c r="C144" s="14"/>
      <c r="D144" s="14">
        <v>7.2</v>
      </c>
      <c r="E144" s="14">
        <f t="shared" si="5"/>
        <v>7.2</v>
      </c>
      <c r="F144" s="14">
        <v>310.32</v>
      </c>
      <c r="G144" s="14">
        <v>1273.0999999999999</v>
      </c>
      <c r="H144" s="14"/>
      <c r="I144" s="14">
        <v>359.83</v>
      </c>
      <c r="J144" s="14"/>
      <c r="K144" s="14">
        <v>3434.36</v>
      </c>
      <c r="L144" s="14"/>
      <c r="M144" s="14">
        <f t="shared" si="6"/>
        <v>3434.36</v>
      </c>
      <c r="N144" s="1"/>
    </row>
    <row r="145" spans="1:14" x14ac:dyDescent="0.25">
      <c r="A145" s="13">
        <v>138</v>
      </c>
      <c r="B145" s="14" t="s">
        <v>142</v>
      </c>
      <c r="C145" s="14">
        <v>2.88</v>
      </c>
      <c r="D145" s="14">
        <v>7.2</v>
      </c>
      <c r="E145" s="14">
        <f t="shared" si="5"/>
        <v>10.08</v>
      </c>
      <c r="F145" s="14">
        <v>926.38</v>
      </c>
      <c r="G145" s="14">
        <v>2734.33</v>
      </c>
      <c r="H145" s="14"/>
      <c r="I145" s="14"/>
      <c r="J145" s="14"/>
      <c r="K145" s="14">
        <v>6603.41</v>
      </c>
      <c r="L145" s="14"/>
      <c r="M145" s="14">
        <f t="shared" si="6"/>
        <v>6603.41</v>
      </c>
      <c r="N145" s="1"/>
    </row>
    <row r="146" spans="1:14" x14ac:dyDescent="0.25">
      <c r="A146" s="13">
        <v>139</v>
      </c>
      <c r="B146" s="14" t="s">
        <v>143</v>
      </c>
      <c r="C146" s="14"/>
      <c r="D146" s="14">
        <v>7.2</v>
      </c>
      <c r="E146" s="14">
        <f t="shared" si="5"/>
        <v>7.2</v>
      </c>
      <c r="F146" s="14">
        <v>310.32</v>
      </c>
      <c r="G146" s="14">
        <v>1273.0999999999999</v>
      </c>
      <c r="H146" s="14"/>
      <c r="I146" s="14">
        <v>2059.81</v>
      </c>
      <c r="J146" s="14"/>
      <c r="K146" s="14">
        <v>5219.34</v>
      </c>
      <c r="L146" s="14"/>
      <c r="M146" s="14">
        <f t="shared" si="6"/>
        <v>5219.34</v>
      </c>
      <c r="N146" s="1"/>
    </row>
    <row r="147" spans="1:14" x14ac:dyDescent="0.25">
      <c r="A147" s="13">
        <v>140</v>
      </c>
      <c r="B147" s="14" t="s">
        <v>144</v>
      </c>
      <c r="C147" s="14"/>
      <c r="D147" s="14">
        <v>7.2</v>
      </c>
      <c r="E147" s="14">
        <f t="shared" si="5"/>
        <v>7.2</v>
      </c>
      <c r="F147" s="14">
        <v>310.32</v>
      </c>
      <c r="G147" s="14">
        <v>1273.0999999999999</v>
      </c>
      <c r="H147" s="14"/>
      <c r="I147" s="14">
        <v>359.81</v>
      </c>
      <c r="J147" s="14"/>
      <c r="K147" s="14">
        <v>3434.34</v>
      </c>
      <c r="L147" s="14"/>
      <c r="M147" s="14">
        <f t="shared" si="6"/>
        <v>3434.34</v>
      </c>
      <c r="N147" s="1"/>
    </row>
    <row r="148" spans="1:14" x14ac:dyDescent="0.25">
      <c r="A148" s="13">
        <v>141</v>
      </c>
      <c r="B148" s="14" t="s">
        <v>145</v>
      </c>
      <c r="C148" s="14">
        <v>1.8</v>
      </c>
      <c r="D148" s="14">
        <v>7.2</v>
      </c>
      <c r="E148" s="14">
        <f t="shared" si="5"/>
        <v>9</v>
      </c>
      <c r="F148" s="14">
        <v>387.9</v>
      </c>
      <c r="G148" s="14">
        <v>1591.37</v>
      </c>
      <c r="H148" s="14"/>
      <c r="I148" s="14">
        <v>700.97</v>
      </c>
      <c r="J148" s="14"/>
      <c r="K148" s="14">
        <v>4561.2</v>
      </c>
      <c r="L148" s="14"/>
      <c r="M148" s="14">
        <f t="shared" si="6"/>
        <v>4561.2</v>
      </c>
      <c r="N148" s="1"/>
    </row>
    <row r="149" spans="1:14" x14ac:dyDescent="0.25">
      <c r="A149" s="13">
        <v>142</v>
      </c>
      <c r="B149" s="14" t="s">
        <v>146</v>
      </c>
      <c r="C149" s="14"/>
      <c r="D149" s="14">
        <v>7.2</v>
      </c>
      <c r="E149" s="14">
        <f t="shared" si="5"/>
        <v>7.2</v>
      </c>
      <c r="F149" s="14">
        <v>310.32</v>
      </c>
      <c r="G149" s="14">
        <v>1273.0999999999999</v>
      </c>
      <c r="H149" s="14"/>
      <c r="I149" s="14">
        <v>359.81</v>
      </c>
      <c r="J149" s="14"/>
      <c r="K149" s="14">
        <v>3434.34</v>
      </c>
      <c r="L149" s="14"/>
      <c r="M149" s="14">
        <f t="shared" si="6"/>
        <v>3434.34</v>
      </c>
      <c r="N149" s="1"/>
    </row>
    <row r="150" spans="1:14" x14ac:dyDescent="0.25">
      <c r="A150" s="13">
        <v>143</v>
      </c>
      <c r="B150" s="14" t="s">
        <v>147</v>
      </c>
      <c r="C150" s="14"/>
      <c r="D150" s="14">
        <v>7.2</v>
      </c>
      <c r="E150" s="14">
        <f t="shared" si="5"/>
        <v>7.2</v>
      </c>
      <c r="F150" s="14">
        <v>310.32</v>
      </c>
      <c r="G150" s="14">
        <v>1273.0999999999999</v>
      </c>
      <c r="H150" s="14"/>
      <c r="I150" s="14">
        <v>5459.81</v>
      </c>
      <c r="J150" s="14"/>
      <c r="K150" s="14">
        <v>8789.34</v>
      </c>
      <c r="L150" s="14"/>
      <c r="M150" s="14">
        <f t="shared" si="6"/>
        <v>8789.34</v>
      </c>
      <c r="N150" s="1"/>
    </row>
    <row r="151" spans="1:14" x14ac:dyDescent="0.25">
      <c r="A151" s="13">
        <v>144</v>
      </c>
      <c r="B151" s="14" t="s">
        <v>148</v>
      </c>
      <c r="C151" s="14"/>
      <c r="D151" s="14"/>
      <c r="E151" s="14">
        <f t="shared" si="5"/>
        <v>0</v>
      </c>
      <c r="F151" s="14"/>
      <c r="G151" s="14"/>
      <c r="H151" s="14"/>
      <c r="I151" s="14"/>
      <c r="J151" s="14"/>
      <c r="K151" s="14"/>
      <c r="L151" s="14"/>
      <c r="M151" s="14">
        <f t="shared" si="6"/>
        <v>0</v>
      </c>
      <c r="N151" s="1"/>
    </row>
    <row r="152" spans="1:14" x14ac:dyDescent="0.25">
      <c r="A152" s="13">
        <v>145</v>
      </c>
      <c r="B152" s="14" t="s">
        <v>149</v>
      </c>
      <c r="C152" s="14">
        <v>37.799999999999997</v>
      </c>
      <c r="D152" s="14">
        <v>7.6</v>
      </c>
      <c r="E152" s="14">
        <f t="shared" si="5"/>
        <v>45.4</v>
      </c>
      <c r="F152" s="14">
        <v>3361.11</v>
      </c>
      <c r="G152" s="14">
        <v>10745.36</v>
      </c>
      <c r="H152" s="14"/>
      <c r="I152" s="14">
        <v>2577.34</v>
      </c>
      <c r="J152" s="14"/>
      <c r="K152" s="14">
        <v>28638.26</v>
      </c>
      <c r="L152" s="14"/>
      <c r="M152" s="14">
        <f t="shared" si="6"/>
        <v>28638.26</v>
      </c>
      <c r="N152" s="1"/>
    </row>
    <row r="153" spans="1:14" x14ac:dyDescent="0.25">
      <c r="A153" s="13">
        <v>146</v>
      </c>
      <c r="B153" s="14" t="s">
        <v>150</v>
      </c>
      <c r="C153" s="14"/>
      <c r="D153" s="14"/>
      <c r="E153" s="14">
        <f t="shared" si="5"/>
        <v>0</v>
      </c>
      <c r="F153" s="14"/>
      <c r="G153" s="14"/>
      <c r="H153" s="14"/>
      <c r="I153" s="14"/>
      <c r="J153" s="14"/>
      <c r="K153" s="14"/>
      <c r="L153" s="14"/>
      <c r="M153" s="14">
        <f t="shared" si="6"/>
        <v>0</v>
      </c>
      <c r="N153" s="1"/>
    </row>
    <row r="154" spans="1:14" x14ac:dyDescent="0.25">
      <c r="A154" s="13">
        <v>147</v>
      </c>
      <c r="B154" s="14" t="s">
        <v>151</v>
      </c>
      <c r="C154" s="14">
        <v>10.9</v>
      </c>
      <c r="D154" s="14">
        <v>7.5</v>
      </c>
      <c r="E154" s="14">
        <v>20.399999999999999</v>
      </c>
      <c r="F154" s="14">
        <v>1327.53</v>
      </c>
      <c r="G154" s="14">
        <v>4474.6499999999996</v>
      </c>
      <c r="H154" s="14">
        <v>13.67</v>
      </c>
      <c r="I154" s="14">
        <v>1553.86</v>
      </c>
      <c r="J154" s="14"/>
      <c r="K154" s="14">
        <v>12452.87</v>
      </c>
      <c r="L154" s="14"/>
      <c r="M154" s="14">
        <f t="shared" si="6"/>
        <v>12452.87</v>
      </c>
      <c r="N154" s="1"/>
    </row>
    <row r="155" spans="1:14" x14ac:dyDescent="0.25">
      <c r="A155" s="13">
        <v>148</v>
      </c>
      <c r="B155" s="14" t="s">
        <v>152</v>
      </c>
      <c r="C155" s="14">
        <v>2.4</v>
      </c>
      <c r="D155" s="14">
        <v>7.2</v>
      </c>
      <c r="E155" s="14">
        <f t="shared" si="5"/>
        <v>9.6</v>
      </c>
      <c r="F155" s="14">
        <v>413.76</v>
      </c>
      <c r="G155" s="14">
        <v>1697.46</v>
      </c>
      <c r="H155" s="14"/>
      <c r="I155" s="14">
        <v>1364.63</v>
      </c>
      <c r="J155" s="14"/>
      <c r="K155" s="14">
        <v>5532.24</v>
      </c>
      <c r="L155" s="14"/>
      <c r="M155" s="14">
        <f t="shared" si="6"/>
        <v>5532.24</v>
      </c>
      <c r="N155" s="1"/>
    </row>
    <row r="156" spans="1:14" x14ac:dyDescent="0.25">
      <c r="A156" s="13">
        <v>149</v>
      </c>
      <c r="B156" s="14" t="s">
        <v>153</v>
      </c>
      <c r="C156" s="14">
        <v>17.64</v>
      </c>
      <c r="D156" s="14">
        <v>7.02</v>
      </c>
      <c r="E156" s="14">
        <f t="shared" si="5"/>
        <v>24.66</v>
      </c>
      <c r="F156" s="14">
        <v>2249.02</v>
      </c>
      <c r="G156" s="14">
        <v>6655.86</v>
      </c>
      <c r="H156" s="14"/>
      <c r="I156" s="14">
        <v>3430.23</v>
      </c>
      <c r="J156" s="14"/>
      <c r="K156" s="14">
        <v>19657.669999999998</v>
      </c>
      <c r="L156" s="14"/>
      <c r="M156" s="14">
        <f t="shared" si="6"/>
        <v>19657.669999999998</v>
      </c>
      <c r="N156" s="1"/>
    </row>
    <row r="157" spans="1:14" x14ac:dyDescent="0.25">
      <c r="A157" s="13">
        <v>150</v>
      </c>
      <c r="B157" s="14" t="s">
        <v>154</v>
      </c>
      <c r="C157" s="14">
        <v>34.14</v>
      </c>
      <c r="D157" s="14">
        <v>7.02</v>
      </c>
      <c r="E157" s="14">
        <f t="shared" si="5"/>
        <v>41.16</v>
      </c>
      <c r="F157" s="14">
        <v>1774</v>
      </c>
      <c r="G157" s="14">
        <v>7277.88</v>
      </c>
      <c r="H157" s="14"/>
      <c r="I157" s="14">
        <v>2236.1799999999998</v>
      </c>
      <c r="J157" s="14"/>
      <c r="K157" s="14">
        <v>19906.080000000002</v>
      </c>
      <c r="L157" s="14"/>
      <c r="M157" s="14">
        <f t="shared" si="6"/>
        <v>19906.080000000002</v>
      </c>
      <c r="N157" s="1"/>
    </row>
    <row r="158" spans="1:14" x14ac:dyDescent="0.25">
      <c r="A158" s="13">
        <v>151</v>
      </c>
      <c r="B158" s="14" t="s">
        <v>155</v>
      </c>
      <c r="C158" s="14">
        <v>0.4</v>
      </c>
      <c r="D158" s="14">
        <v>0.3</v>
      </c>
      <c r="E158" s="14">
        <f t="shared" si="5"/>
        <v>0.7</v>
      </c>
      <c r="F158" s="14">
        <v>30.17</v>
      </c>
      <c r="G158" s="14">
        <v>123.77</v>
      </c>
      <c r="H158" s="14"/>
      <c r="I158" s="14">
        <v>530.39</v>
      </c>
      <c r="J158" s="14"/>
      <c r="K158" s="14">
        <v>837.83</v>
      </c>
      <c r="L158" s="14"/>
      <c r="M158" s="14">
        <f t="shared" si="6"/>
        <v>837.83</v>
      </c>
      <c r="N158" s="1"/>
    </row>
    <row r="159" spans="1:14" x14ac:dyDescent="0.25">
      <c r="A159" s="13">
        <v>152</v>
      </c>
      <c r="B159" s="14" t="s">
        <v>156</v>
      </c>
      <c r="C159" s="14"/>
      <c r="D159" s="14"/>
      <c r="E159" s="14">
        <f t="shared" si="5"/>
        <v>0</v>
      </c>
      <c r="F159" s="14"/>
      <c r="G159" s="14"/>
      <c r="H159" s="14"/>
      <c r="I159" s="14"/>
      <c r="J159" s="14"/>
      <c r="K159" s="14"/>
      <c r="L159" s="14"/>
      <c r="M159" s="14">
        <f t="shared" si="6"/>
        <v>0</v>
      </c>
      <c r="N159" s="1"/>
    </row>
    <row r="160" spans="1:14" x14ac:dyDescent="0.25">
      <c r="A160" s="13">
        <v>153</v>
      </c>
      <c r="B160" s="14" t="s">
        <v>157</v>
      </c>
      <c r="C160" s="14"/>
      <c r="D160" s="14"/>
      <c r="E160" s="14">
        <f t="shared" si="5"/>
        <v>0</v>
      </c>
      <c r="F160" s="14"/>
      <c r="G160" s="14"/>
      <c r="H160" s="14"/>
      <c r="I160" s="14"/>
      <c r="J160" s="14"/>
      <c r="K160" s="14"/>
      <c r="L160" s="14"/>
      <c r="M160" s="14">
        <f t="shared" si="6"/>
        <v>0</v>
      </c>
      <c r="N160" s="1"/>
    </row>
    <row r="161" spans="1:14" x14ac:dyDescent="0.25">
      <c r="A161" s="13">
        <v>154</v>
      </c>
      <c r="B161" s="14" t="s">
        <v>158</v>
      </c>
      <c r="C161" s="14"/>
      <c r="D161" s="14"/>
      <c r="E161" s="14">
        <f t="shared" si="5"/>
        <v>0</v>
      </c>
      <c r="F161" s="14"/>
      <c r="G161" s="14"/>
      <c r="H161" s="14"/>
      <c r="I161" s="14"/>
      <c r="J161" s="14"/>
      <c r="K161" s="14"/>
      <c r="L161" s="14"/>
      <c r="M161" s="14">
        <f t="shared" si="6"/>
        <v>0</v>
      </c>
      <c r="N161" s="1"/>
    </row>
    <row r="162" spans="1:14" x14ac:dyDescent="0.25">
      <c r="A162" s="13">
        <v>155</v>
      </c>
      <c r="B162" s="14" t="s">
        <v>159</v>
      </c>
      <c r="C162" s="14"/>
      <c r="D162" s="14"/>
      <c r="E162" s="14">
        <f t="shared" si="5"/>
        <v>0</v>
      </c>
      <c r="F162" s="14"/>
      <c r="G162" s="14"/>
      <c r="H162" s="14"/>
      <c r="I162" s="14"/>
      <c r="J162" s="14"/>
      <c r="K162" s="14"/>
      <c r="L162" s="14"/>
      <c r="M162" s="14">
        <f t="shared" si="6"/>
        <v>0</v>
      </c>
      <c r="N162" s="1"/>
    </row>
    <row r="163" spans="1:14" x14ac:dyDescent="0.25">
      <c r="A163" s="13">
        <v>156</v>
      </c>
      <c r="B163" s="14" t="s">
        <v>160</v>
      </c>
      <c r="C163" s="14">
        <v>38.71</v>
      </c>
      <c r="D163" s="14">
        <v>0.4</v>
      </c>
      <c r="E163" s="14">
        <f t="shared" si="5"/>
        <v>39.11</v>
      </c>
      <c r="F163" s="14">
        <v>2689.33</v>
      </c>
      <c r="G163" s="14">
        <v>7869.85</v>
      </c>
      <c r="H163" s="14">
        <v>13.67</v>
      </c>
      <c r="I163" s="14">
        <v>1705.79</v>
      </c>
      <c r="J163" s="14"/>
      <c r="K163" s="14">
        <v>20829.77</v>
      </c>
      <c r="L163" s="14"/>
      <c r="M163" s="14">
        <f t="shared" si="6"/>
        <v>20829.77</v>
      </c>
      <c r="N163" s="1">
        <v>1147.82</v>
      </c>
    </row>
    <row r="164" spans="1:14" x14ac:dyDescent="0.25">
      <c r="A164" s="13">
        <v>157</v>
      </c>
      <c r="B164" s="14" t="s">
        <v>161</v>
      </c>
      <c r="C164" s="14">
        <v>89.11</v>
      </c>
      <c r="D164" s="14">
        <v>0.3</v>
      </c>
      <c r="E164" s="14">
        <v>100.25</v>
      </c>
      <c r="F164" s="14">
        <v>7341.1</v>
      </c>
      <c r="G164" s="14">
        <v>21645.439999999999</v>
      </c>
      <c r="H164" s="14">
        <v>13.67</v>
      </c>
      <c r="I164" s="14">
        <v>10669.93</v>
      </c>
      <c r="J164" s="14"/>
      <c r="K164" s="14">
        <v>63510.16</v>
      </c>
      <c r="L164" s="14"/>
      <c r="M164" s="14">
        <f t="shared" si="6"/>
        <v>63510.16</v>
      </c>
      <c r="N164" s="1"/>
    </row>
    <row r="165" spans="1:14" x14ac:dyDescent="0.25">
      <c r="A165" s="13">
        <v>158</v>
      </c>
      <c r="B165" s="14" t="s">
        <v>162</v>
      </c>
      <c r="C165" s="14"/>
      <c r="D165" s="14"/>
      <c r="E165" s="14">
        <f t="shared" si="5"/>
        <v>0</v>
      </c>
      <c r="F165" s="14"/>
      <c r="G165" s="14"/>
      <c r="H165" s="14"/>
      <c r="I165" s="14"/>
      <c r="J165" s="14"/>
      <c r="K165" s="14"/>
      <c r="L165" s="14"/>
      <c r="M165" s="14">
        <f t="shared" si="6"/>
        <v>0</v>
      </c>
      <c r="N165" s="1"/>
    </row>
    <row r="166" spans="1:14" x14ac:dyDescent="0.25">
      <c r="A166" s="13">
        <v>159</v>
      </c>
      <c r="B166" s="14" t="s">
        <v>163</v>
      </c>
      <c r="C166" s="14">
        <v>0.4</v>
      </c>
      <c r="D166" s="14"/>
      <c r="E166" s="14">
        <f t="shared" si="5"/>
        <v>0.4</v>
      </c>
      <c r="F166" s="14">
        <v>17.239999999999998</v>
      </c>
      <c r="G166" s="14">
        <v>70.73</v>
      </c>
      <c r="H166" s="14"/>
      <c r="I166" s="14"/>
      <c r="J166" s="14"/>
      <c r="K166" s="14">
        <v>170.81</v>
      </c>
      <c r="L166" s="14"/>
      <c r="M166" s="14">
        <f t="shared" si="6"/>
        <v>170.81</v>
      </c>
      <c r="N166" s="1"/>
    </row>
    <row r="167" spans="1:14" x14ac:dyDescent="0.25">
      <c r="A167" s="13">
        <v>160</v>
      </c>
      <c r="B167" s="14" t="s">
        <v>164</v>
      </c>
      <c r="C167" s="14"/>
      <c r="D167" s="14"/>
      <c r="E167" s="14">
        <f t="shared" si="5"/>
        <v>0</v>
      </c>
      <c r="F167" s="14"/>
      <c r="G167" s="14"/>
      <c r="H167" s="14"/>
      <c r="I167" s="14"/>
      <c r="J167" s="14"/>
      <c r="K167" s="14"/>
      <c r="L167" s="14"/>
      <c r="M167" s="14">
        <f t="shared" si="6"/>
        <v>0</v>
      </c>
      <c r="N167" s="1"/>
    </row>
    <row r="168" spans="1:14" x14ac:dyDescent="0.25">
      <c r="A168" s="13">
        <v>161</v>
      </c>
      <c r="B168" s="14" t="s">
        <v>198</v>
      </c>
      <c r="C168" s="14"/>
      <c r="D168" s="14"/>
      <c r="E168" s="14">
        <f t="shared" si="5"/>
        <v>0</v>
      </c>
      <c r="F168" s="14"/>
      <c r="G168" s="14"/>
      <c r="H168" s="14"/>
      <c r="I168" s="14"/>
      <c r="J168" s="14"/>
      <c r="K168" s="14"/>
      <c r="L168" s="14"/>
      <c r="M168" s="14">
        <f t="shared" si="6"/>
        <v>0</v>
      </c>
      <c r="N168" s="1"/>
    </row>
    <row r="169" spans="1:14" x14ac:dyDescent="0.25">
      <c r="A169" s="13">
        <v>162</v>
      </c>
      <c r="B169" s="14" t="s">
        <v>165</v>
      </c>
      <c r="C169" s="14"/>
      <c r="D169" s="14"/>
      <c r="E169" s="14">
        <f t="shared" si="5"/>
        <v>0</v>
      </c>
      <c r="F169" s="14"/>
      <c r="G169" s="14"/>
      <c r="H169" s="14"/>
      <c r="I169" s="14"/>
      <c r="J169" s="14"/>
      <c r="K169" s="14"/>
      <c r="L169" s="14"/>
      <c r="M169" s="14">
        <f t="shared" si="6"/>
        <v>0</v>
      </c>
      <c r="N169" s="1"/>
    </row>
    <row r="170" spans="1:14" x14ac:dyDescent="0.25">
      <c r="A170" s="13">
        <v>163</v>
      </c>
      <c r="B170" s="14" t="s">
        <v>166</v>
      </c>
      <c r="C170" s="14"/>
      <c r="D170" s="14"/>
      <c r="E170" s="14">
        <f t="shared" si="5"/>
        <v>0</v>
      </c>
      <c r="F170" s="14"/>
      <c r="G170" s="14"/>
      <c r="H170" s="14"/>
      <c r="I170" s="14"/>
      <c r="J170" s="14"/>
      <c r="K170" s="14"/>
      <c r="L170" s="14"/>
      <c r="M170" s="14">
        <f t="shared" si="6"/>
        <v>0</v>
      </c>
      <c r="N170" s="1"/>
    </row>
    <row r="171" spans="1:14" x14ac:dyDescent="0.25">
      <c r="A171" s="13">
        <v>164</v>
      </c>
      <c r="B171" s="14" t="s">
        <v>167</v>
      </c>
      <c r="C171" s="14">
        <v>17.559999999999999</v>
      </c>
      <c r="D171" s="14">
        <v>0.4</v>
      </c>
      <c r="E171" s="14">
        <f t="shared" si="5"/>
        <v>17.959999999999997</v>
      </c>
      <c r="F171" s="14">
        <v>774.08</v>
      </c>
      <c r="G171" s="14">
        <v>3175.67</v>
      </c>
      <c r="H171" s="14"/>
      <c r="I171" s="14">
        <v>2046.95</v>
      </c>
      <c r="J171" s="14"/>
      <c r="K171" s="14">
        <v>9818.5499999999993</v>
      </c>
      <c r="L171" s="14"/>
      <c r="M171" s="14">
        <f t="shared" si="6"/>
        <v>9818.5499999999993</v>
      </c>
      <c r="N171" s="1"/>
    </row>
    <row r="172" spans="1:14" x14ac:dyDescent="0.25">
      <c r="A172" s="13">
        <v>165</v>
      </c>
      <c r="B172" s="14" t="s">
        <v>168</v>
      </c>
      <c r="C172" s="14"/>
      <c r="D172" s="14"/>
      <c r="E172" s="14">
        <f t="shared" si="5"/>
        <v>0</v>
      </c>
      <c r="F172" s="14"/>
      <c r="G172" s="14"/>
      <c r="H172" s="14"/>
      <c r="I172" s="14"/>
      <c r="J172" s="14"/>
      <c r="K172" s="14"/>
      <c r="L172" s="14"/>
      <c r="M172" s="14">
        <f t="shared" si="6"/>
        <v>0</v>
      </c>
      <c r="N172" s="1"/>
    </row>
    <row r="173" spans="1:14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"/>
    </row>
    <row r="174" spans="1:14" x14ac:dyDescent="0.25">
      <c r="A174" s="14"/>
      <c r="B174" s="14" t="s">
        <v>169</v>
      </c>
      <c r="C174" s="14">
        <f>SUM(C8:C173)</f>
        <v>706.06999999999982</v>
      </c>
      <c r="D174" s="18">
        <f t="shared" ref="D174:N174" si="7">SUM(D8:D173)</f>
        <v>305.40999999999991</v>
      </c>
      <c r="E174" s="18">
        <f t="shared" si="7"/>
        <v>1063.7900000000004</v>
      </c>
      <c r="F174" s="18">
        <f t="shared" si="7"/>
        <v>92803.300000000061</v>
      </c>
      <c r="G174" s="11">
        <f t="shared" si="7"/>
        <v>259930.34999999998</v>
      </c>
      <c r="H174" s="11">
        <f t="shared" si="7"/>
        <v>15067.12</v>
      </c>
      <c r="I174" s="14">
        <f t="shared" si="7"/>
        <v>104473.74999999996</v>
      </c>
      <c r="J174" s="14">
        <f t="shared" si="7"/>
        <v>7631.85</v>
      </c>
      <c r="K174" s="11">
        <f t="shared" si="7"/>
        <v>788091.07</v>
      </c>
      <c r="L174" s="1">
        <f t="shared" si="7"/>
        <v>0</v>
      </c>
      <c r="M174" s="1">
        <f t="shared" si="7"/>
        <v>788091.07</v>
      </c>
      <c r="N174" s="1">
        <f t="shared" si="7"/>
        <v>2602.66</v>
      </c>
    </row>
    <row r="175" spans="1:14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</row>
    <row r="176" spans="1:14" x14ac:dyDescent="0.25">
      <c r="C176" s="17"/>
      <c r="D176" s="17"/>
      <c r="E176" s="17"/>
      <c r="F176" s="17"/>
      <c r="G176" s="21"/>
      <c r="H176" s="21"/>
      <c r="I176" s="17"/>
      <c r="J176" s="17"/>
      <c r="K176" s="21"/>
      <c r="L176" s="17"/>
      <c r="M176" s="17"/>
      <c r="N176" s="17"/>
    </row>
    <row r="177" spans="2:14" x14ac:dyDescent="0.25"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</row>
    <row r="178" spans="2:14" x14ac:dyDescent="0.25"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</row>
    <row r="179" spans="2:14" x14ac:dyDescent="0.25"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</row>
    <row r="180" spans="2:14" x14ac:dyDescent="0.25">
      <c r="B180" t="s">
        <v>199</v>
      </c>
      <c r="H180" t="s">
        <v>200</v>
      </c>
    </row>
    <row r="181" spans="2:14" x14ac:dyDescent="0.25">
      <c r="B181" t="s">
        <v>201</v>
      </c>
      <c r="H181" t="s">
        <v>202</v>
      </c>
    </row>
  </sheetData>
  <mergeCells count="2">
    <mergeCell ref="A1:N1"/>
    <mergeCell ref="C3:E3"/>
  </mergeCells>
  <printOptions horizontalCentered="1"/>
  <pageMargins left="0" right="0" top="0" bottom="0" header="0" footer="0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79"/>
  <sheetViews>
    <sheetView workbookViewId="0">
      <selection activeCell="J14" sqref="J14"/>
    </sheetView>
  </sheetViews>
  <sheetFormatPr defaultRowHeight="15" x14ac:dyDescent="0.25"/>
  <cols>
    <col min="1" max="1" width="2.140625" customWidth="1"/>
    <col min="2" max="2" width="5.42578125" customWidth="1"/>
    <col min="3" max="3" width="36.85546875" customWidth="1"/>
    <col min="4" max="4" width="16.140625" customWidth="1"/>
    <col min="5" max="5" width="13.140625" customWidth="1"/>
  </cols>
  <sheetData>
    <row r="1" spans="2:5" x14ac:dyDescent="0.25">
      <c r="B1" t="s">
        <v>211</v>
      </c>
    </row>
    <row r="3" spans="2:5" x14ac:dyDescent="0.25">
      <c r="C3" s="43" t="s">
        <v>207</v>
      </c>
      <c r="D3" s="43"/>
      <c r="E3" s="43"/>
    </row>
    <row r="5" spans="2:5" x14ac:dyDescent="0.25">
      <c r="B5" s="8" t="s">
        <v>0</v>
      </c>
      <c r="C5" s="3" t="s">
        <v>1</v>
      </c>
      <c r="D5" s="5" t="s">
        <v>205</v>
      </c>
      <c r="E5" s="5" t="s">
        <v>209</v>
      </c>
    </row>
    <row r="6" spans="2:5" x14ac:dyDescent="0.25">
      <c r="B6" s="9" t="s">
        <v>2</v>
      </c>
      <c r="C6" s="4"/>
      <c r="D6" s="4" t="s">
        <v>208</v>
      </c>
      <c r="E6" s="6" t="s">
        <v>210</v>
      </c>
    </row>
    <row r="7" spans="2:5" x14ac:dyDescent="0.25">
      <c r="B7" s="9"/>
      <c r="C7" s="4"/>
      <c r="D7" s="4"/>
      <c r="E7" s="6"/>
    </row>
    <row r="8" spans="2:5" x14ac:dyDescent="0.25">
      <c r="B8" s="10"/>
      <c r="C8" s="2"/>
      <c r="D8" s="7" t="s">
        <v>206</v>
      </c>
      <c r="E8" s="7" t="s">
        <v>206</v>
      </c>
    </row>
    <row r="9" spans="2:5" x14ac:dyDescent="0.25">
      <c r="B9" s="2"/>
      <c r="C9" s="2"/>
      <c r="D9" s="1"/>
      <c r="E9" s="1"/>
    </row>
    <row r="10" spans="2:5" x14ac:dyDescent="0.25">
      <c r="B10" s="13">
        <v>1</v>
      </c>
      <c r="C10" s="14" t="s">
        <v>3</v>
      </c>
      <c r="D10" s="16">
        <v>382.6</v>
      </c>
      <c r="E10" s="1"/>
    </row>
    <row r="11" spans="2:5" x14ac:dyDescent="0.25">
      <c r="B11" s="13">
        <v>2</v>
      </c>
      <c r="C11" s="14" t="s">
        <v>4</v>
      </c>
      <c r="D11" s="16">
        <v>380.9</v>
      </c>
      <c r="E11" s="1"/>
    </row>
    <row r="12" spans="2:5" x14ac:dyDescent="0.25">
      <c r="B12" s="13">
        <v>3</v>
      </c>
      <c r="C12" s="14" t="s">
        <v>5</v>
      </c>
      <c r="D12" s="16">
        <v>236</v>
      </c>
      <c r="E12" s="1"/>
    </row>
    <row r="13" spans="2:5" x14ac:dyDescent="0.25">
      <c r="B13" s="13">
        <v>4</v>
      </c>
      <c r="C13" s="14" t="s">
        <v>6</v>
      </c>
      <c r="D13" s="16">
        <v>79.5</v>
      </c>
      <c r="E13" s="1"/>
    </row>
    <row r="14" spans="2:5" x14ac:dyDescent="0.25">
      <c r="B14" s="13">
        <v>5</v>
      </c>
      <c r="C14" s="14" t="s">
        <v>7</v>
      </c>
      <c r="D14" s="16">
        <v>87.6</v>
      </c>
      <c r="E14" s="1"/>
    </row>
    <row r="15" spans="2:5" x14ac:dyDescent="0.25">
      <c r="B15" s="13">
        <v>6</v>
      </c>
      <c r="C15" s="14" t="s">
        <v>8</v>
      </c>
      <c r="D15" s="16">
        <v>48.2</v>
      </c>
      <c r="E15" s="1"/>
    </row>
    <row r="16" spans="2:5" x14ac:dyDescent="0.25">
      <c r="B16" s="13">
        <v>7</v>
      </c>
      <c r="C16" s="14" t="s">
        <v>9</v>
      </c>
      <c r="D16" s="16">
        <v>1275.0999999999999</v>
      </c>
      <c r="E16" s="1"/>
    </row>
    <row r="17" spans="2:5" x14ac:dyDescent="0.25">
      <c r="B17" s="13">
        <v>8</v>
      </c>
      <c r="C17" s="14" t="s">
        <v>10</v>
      </c>
      <c r="D17" s="16">
        <v>1277.0999999999999</v>
      </c>
      <c r="E17" s="1"/>
    </row>
    <row r="18" spans="2:5" x14ac:dyDescent="0.25">
      <c r="B18" s="13">
        <v>9</v>
      </c>
      <c r="C18" s="14" t="s">
        <v>11</v>
      </c>
      <c r="D18" s="16">
        <v>1286.5</v>
      </c>
      <c r="E18" s="1"/>
    </row>
    <row r="19" spans="2:5" x14ac:dyDescent="0.25">
      <c r="B19" s="13">
        <v>10</v>
      </c>
      <c r="C19" s="14" t="s">
        <v>12</v>
      </c>
      <c r="D19" s="16">
        <v>1285.4000000000001</v>
      </c>
      <c r="E19" s="1"/>
    </row>
    <row r="20" spans="2:5" x14ac:dyDescent="0.25">
      <c r="B20" s="13">
        <v>11</v>
      </c>
      <c r="C20" s="14" t="s">
        <v>13</v>
      </c>
      <c r="D20" s="16">
        <v>66.900000000000006</v>
      </c>
      <c r="E20" s="1"/>
    </row>
    <row r="21" spans="2:5" x14ac:dyDescent="0.25">
      <c r="B21" s="13">
        <v>12</v>
      </c>
      <c r="C21" s="14" t="s">
        <v>14</v>
      </c>
      <c r="D21" s="16">
        <v>51.7</v>
      </c>
      <c r="E21" s="1"/>
    </row>
    <row r="22" spans="2:5" x14ac:dyDescent="0.25">
      <c r="B22" s="13">
        <v>13</v>
      </c>
      <c r="C22" s="14" t="s">
        <v>15</v>
      </c>
      <c r="D22" s="16">
        <v>161.9</v>
      </c>
      <c r="E22" s="1"/>
    </row>
    <row r="23" spans="2:5" x14ac:dyDescent="0.25">
      <c r="B23" s="13">
        <v>14</v>
      </c>
      <c r="C23" s="14" t="s">
        <v>16</v>
      </c>
      <c r="D23" s="16">
        <v>1350.4</v>
      </c>
      <c r="E23" s="1"/>
    </row>
    <row r="24" spans="2:5" x14ac:dyDescent="0.25">
      <c r="B24" s="13">
        <v>15</v>
      </c>
      <c r="C24" s="14" t="s">
        <v>17</v>
      </c>
      <c r="D24" s="16">
        <v>943.3</v>
      </c>
      <c r="E24" s="1"/>
    </row>
    <row r="25" spans="2:5" x14ac:dyDescent="0.25">
      <c r="B25" s="13">
        <v>16</v>
      </c>
      <c r="C25" s="14" t="s">
        <v>18</v>
      </c>
      <c r="D25" s="16">
        <v>1342.5</v>
      </c>
      <c r="E25" s="1"/>
    </row>
    <row r="26" spans="2:5" x14ac:dyDescent="0.25">
      <c r="B26" s="13">
        <v>17</v>
      </c>
      <c r="C26" s="14" t="s">
        <v>19</v>
      </c>
      <c r="D26" s="16">
        <v>2254.3000000000002</v>
      </c>
      <c r="E26" s="1"/>
    </row>
    <row r="27" spans="2:5" x14ac:dyDescent="0.25">
      <c r="B27" s="13">
        <v>18</v>
      </c>
      <c r="C27" s="14" t="s">
        <v>20</v>
      </c>
      <c r="D27" s="16">
        <v>2697.1</v>
      </c>
      <c r="E27" s="1"/>
    </row>
    <row r="28" spans="2:5" x14ac:dyDescent="0.25">
      <c r="B28" s="13">
        <v>19</v>
      </c>
      <c r="C28" s="14" t="s">
        <v>21</v>
      </c>
      <c r="D28" s="16">
        <v>154.9</v>
      </c>
      <c r="E28" s="1"/>
    </row>
    <row r="29" spans="2:5" x14ac:dyDescent="0.25">
      <c r="B29" s="13">
        <v>20</v>
      </c>
      <c r="C29" s="14" t="s">
        <v>22</v>
      </c>
      <c r="D29" s="16">
        <v>116.2</v>
      </c>
      <c r="E29" s="1"/>
    </row>
    <row r="30" spans="2:5" x14ac:dyDescent="0.25">
      <c r="B30" s="13">
        <v>21</v>
      </c>
      <c r="C30" s="14" t="s">
        <v>23</v>
      </c>
      <c r="D30" s="16">
        <v>147</v>
      </c>
      <c r="E30" s="1"/>
    </row>
    <row r="31" spans="2:5" x14ac:dyDescent="0.25">
      <c r="B31" s="13">
        <v>22</v>
      </c>
      <c r="C31" s="14" t="s">
        <v>24</v>
      </c>
      <c r="D31" s="16">
        <v>746.7</v>
      </c>
      <c r="E31" s="1"/>
    </row>
    <row r="32" spans="2:5" x14ac:dyDescent="0.25">
      <c r="B32" s="13">
        <v>23</v>
      </c>
      <c r="C32" s="14" t="s">
        <v>25</v>
      </c>
      <c r="D32" s="16">
        <v>748.7</v>
      </c>
      <c r="E32" s="1"/>
    </row>
    <row r="33" spans="2:5" x14ac:dyDescent="0.25">
      <c r="B33" s="13">
        <v>24</v>
      </c>
      <c r="C33" s="14" t="s">
        <v>26</v>
      </c>
      <c r="D33" s="16">
        <v>164.7</v>
      </c>
      <c r="E33" s="1"/>
    </row>
    <row r="34" spans="2:5" x14ac:dyDescent="0.25">
      <c r="B34" s="13">
        <v>25</v>
      </c>
      <c r="C34" s="14" t="s">
        <v>27</v>
      </c>
      <c r="D34" s="16">
        <v>837.7</v>
      </c>
      <c r="E34" s="1"/>
    </row>
    <row r="35" spans="2:5" x14ac:dyDescent="0.25">
      <c r="B35" s="13">
        <v>26</v>
      </c>
      <c r="C35" s="14" t="s">
        <v>28</v>
      </c>
      <c r="D35" s="16">
        <v>94.2</v>
      </c>
      <c r="E35" s="1"/>
    </row>
    <row r="36" spans="2:5" x14ac:dyDescent="0.25">
      <c r="B36" s="13">
        <v>27</v>
      </c>
      <c r="C36" s="14" t="s">
        <v>29</v>
      </c>
      <c r="D36" s="16">
        <v>99.4</v>
      </c>
      <c r="E36" s="1"/>
    </row>
    <row r="37" spans="2:5" x14ac:dyDescent="0.25">
      <c r="B37" s="13">
        <v>28</v>
      </c>
      <c r="C37" s="14" t="s">
        <v>30</v>
      </c>
      <c r="D37" s="16">
        <v>103.6</v>
      </c>
      <c r="E37" s="1"/>
    </row>
    <row r="38" spans="2:5" x14ac:dyDescent="0.25">
      <c r="B38" s="13">
        <v>29</v>
      </c>
      <c r="C38" s="14" t="s">
        <v>31</v>
      </c>
      <c r="D38" s="16">
        <v>182.1</v>
      </c>
      <c r="E38" s="1"/>
    </row>
    <row r="39" spans="2:5" x14ac:dyDescent="0.25">
      <c r="B39" s="13">
        <v>30</v>
      </c>
      <c r="C39" s="14" t="s">
        <v>32</v>
      </c>
      <c r="D39" s="16">
        <v>110.1</v>
      </c>
      <c r="E39" s="1"/>
    </row>
    <row r="40" spans="2:5" x14ac:dyDescent="0.25">
      <c r="B40" s="13">
        <v>31</v>
      </c>
      <c r="C40" s="14" t="s">
        <v>33</v>
      </c>
      <c r="D40" s="16">
        <v>110</v>
      </c>
      <c r="E40" s="1"/>
    </row>
    <row r="41" spans="2:5" x14ac:dyDescent="0.25">
      <c r="B41" s="13">
        <v>32</v>
      </c>
      <c r="C41" s="14" t="s">
        <v>34</v>
      </c>
      <c r="D41" s="16">
        <v>138.19999999999999</v>
      </c>
      <c r="E41" s="1"/>
    </row>
    <row r="42" spans="2:5" x14ac:dyDescent="0.25">
      <c r="B42" s="13">
        <v>33</v>
      </c>
      <c r="C42" s="14" t="s">
        <v>35</v>
      </c>
      <c r="D42" s="16">
        <v>149.6</v>
      </c>
      <c r="E42" s="1"/>
    </row>
    <row r="43" spans="2:5" x14ac:dyDescent="0.25">
      <c r="B43" s="13">
        <v>34</v>
      </c>
      <c r="C43" s="14" t="s">
        <v>36</v>
      </c>
      <c r="D43" s="16">
        <v>130.5</v>
      </c>
      <c r="E43" s="1"/>
    </row>
    <row r="44" spans="2:5" x14ac:dyDescent="0.25">
      <c r="B44" s="13">
        <v>35</v>
      </c>
      <c r="C44" s="14" t="s">
        <v>43</v>
      </c>
      <c r="D44" s="16">
        <v>479.6</v>
      </c>
      <c r="E44" s="1"/>
    </row>
    <row r="45" spans="2:5" x14ac:dyDescent="0.25">
      <c r="B45" s="13">
        <v>36</v>
      </c>
      <c r="C45" s="14" t="s">
        <v>44</v>
      </c>
      <c r="D45" s="16">
        <v>339.5</v>
      </c>
      <c r="E45" s="1"/>
    </row>
    <row r="46" spans="2:5" x14ac:dyDescent="0.25">
      <c r="B46" s="13">
        <v>37</v>
      </c>
      <c r="C46" s="14" t="s">
        <v>45</v>
      </c>
      <c r="D46" s="16">
        <v>410.9</v>
      </c>
      <c r="E46" s="1"/>
    </row>
    <row r="47" spans="2:5" x14ac:dyDescent="0.25">
      <c r="B47" s="13">
        <v>38</v>
      </c>
      <c r="C47" s="14" t="s">
        <v>46</v>
      </c>
      <c r="D47" s="16">
        <v>325.60000000000002</v>
      </c>
      <c r="E47" s="1"/>
    </row>
    <row r="48" spans="2:5" x14ac:dyDescent="0.25">
      <c r="B48" s="13">
        <v>39</v>
      </c>
      <c r="C48" s="14" t="s">
        <v>37</v>
      </c>
      <c r="D48" s="16">
        <v>55</v>
      </c>
      <c r="E48" s="1"/>
    </row>
    <row r="49" spans="2:5" x14ac:dyDescent="0.25">
      <c r="B49" s="13">
        <v>40</v>
      </c>
      <c r="C49" s="14" t="s">
        <v>47</v>
      </c>
      <c r="D49" s="16">
        <v>420.2</v>
      </c>
      <c r="E49" s="1"/>
    </row>
    <row r="50" spans="2:5" x14ac:dyDescent="0.25">
      <c r="B50" s="13">
        <v>41</v>
      </c>
      <c r="C50" s="14" t="s">
        <v>48</v>
      </c>
      <c r="D50" s="16">
        <v>326.60000000000002</v>
      </c>
      <c r="E50" s="1"/>
    </row>
    <row r="51" spans="2:5" x14ac:dyDescent="0.25">
      <c r="B51" s="13">
        <v>42</v>
      </c>
      <c r="C51" s="14" t="s">
        <v>49</v>
      </c>
      <c r="D51" s="16">
        <v>331.8</v>
      </c>
      <c r="E51" s="1"/>
    </row>
    <row r="52" spans="2:5" x14ac:dyDescent="0.25">
      <c r="B52" s="13">
        <v>43</v>
      </c>
      <c r="C52" s="14" t="s">
        <v>50</v>
      </c>
      <c r="D52" s="16">
        <v>325.3</v>
      </c>
      <c r="E52" s="1"/>
    </row>
    <row r="53" spans="2:5" x14ac:dyDescent="0.25">
      <c r="B53" s="13">
        <v>44</v>
      </c>
      <c r="C53" s="14" t="s">
        <v>38</v>
      </c>
      <c r="D53" s="16">
        <v>111.7</v>
      </c>
      <c r="E53" s="1"/>
    </row>
    <row r="54" spans="2:5" x14ac:dyDescent="0.25">
      <c r="B54" s="13">
        <v>45</v>
      </c>
      <c r="C54" s="14" t="s">
        <v>51</v>
      </c>
      <c r="D54" s="16">
        <v>79.8</v>
      </c>
      <c r="E54" s="1"/>
    </row>
    <row r="55" spans="2:5" x14ac:dyDescent="0.25">
      <c r="B55" s="13">
        <v>46</v>
      </c>
      <c r="C55" s="14" t="s">
        <v>52</v>
      </c>
      <c r="D55" s="16">
        <v>334.2</v>
      </c>
      <c r="E55" s="1"/>
    </row>
    <row r="56" spans="2:5" x14ac:dyDescent="0.25">
      <c r="B56" s="13">
        <v>47</v>
      </c>
      <c r="C56" s="14" t="s">
        <v>39</v>
      </c>
      <c r="D56" s="16">
        <v>89.6</v>
      </c>
      <c r="E56" s="1"/>
    </row>
    <row r="57" spans="2:5" x14ac:dyDescent="0.25">
      <c r="B57" s="13">
        <v>48</v>
      </c>
      <c r="C57" s="14" t="s">
        <v>40</v>
      </c>
      <c r="D57" s="16">
        <v>69.599999999999994</v>
      </c>
      <c r="E57" s="1"/>
    </row>
    <row r="58" spans="2:5" x14ac:dyDescent="0.25">
      <c r="B58" s="13">
        <v>49</v>
      </c>
      <c r="C58" s="14" t="s">
        <v>41</v>
      </c>
      <c r="D58" s="16">
        <v>627.6</v>
      </c>
      <c r="E58" s="1"/>
    </row>
    <row r="59" spans="2:5" x14ac:dyDescent="0.25">
      <c r="B59" s="13">
        <v>50</v>
      </c>
      <c r="C59" s="14" t="s">
        <v>42</v>
      </c>
      <c r="D59" s="16">
        <v>78.5</v>
      </c>
      <c r="E59" s="1"/>
    </row>
    <row r="60" spans="2:5" x14ac:dyDescent="0.25">
      <c r="B60" s="13">
        <v>51</v>
      </c>
      <c r="C60" s="14" t="s">
        <v>53</v>
      </c>
      <c r="D60" s="16">
        <v>339.7</v>
      </c>
      <c r="E60" s="1"/>
    </row>
    <row r="61" spans="2:5" x14ac:dyDescent="0.25">
      <c r="B61" s="13">
        <v>52</v>
      </c>
      <c r="C61" s="14" t="s">
        <v>54</v>
      </c>
      <c r="D61" s="16">
        <v>337.9</v>
      </c>
      <c r="E61" s="1"/>
    </row>
    <row r="62" spans="2:5" x14ac:dyDescent="0.25">
      <c r="B62" s="13">
        <v>53</v>
      </c>
      <c r="C62" s="14" t="s">
        <v>55</v>
      </c>
      <c r="D62" s="16">
        <v>347.3</v>
      </c>
      <c r="E62" s="1"/>
    </row>
    <row r="63" spans="2:5" x14ac:dyDescent="0.25">
      <c r="B63" s="13">
        <v>54</v>
      </c>
      <c r="C63" s="14" t="s">
        <v>56</v>
      </c>
      <c r="D63" s="16">
        <v>337.5</v>
      </c>
      <c r="E63" s="1"/>
    </row>
    <row r="64" spans="2:5" x14ac:dyDescent="0.25">
      <c r="B64" s="13">
        <v>55</v>
      </c>
      <c r="C64" s="14" t="s">
        <v>57</v>
      </c>
      <c r="D64" s="16">
        <v>344.7</v>
      </c>
      <c r="E64" s="1"/>
    </row>
    <row r="65" spans="2:5" x14ac:dyDescent="0.25">
      <c r="B65" s="13">
        <v>56</v>
      </c>
      <c r="C65" s="14" t="s">
        <v>58</v>
      </c>
      <c r="D65" s="16">
        <v>335.6</v>
      </c>
      <c r="E65" s="1"/>
    </row>
    <row r="66" spans="2:5" x14ac:dyDescent="0.25">
      <c r="B66" s="13">
        <v>57</v>
      </c>
      <c r="C66" s="14" t="s">
        <v>59</v>
      </c>
      <c r="D66" s="16">
        <v>341.7</v>
      </c>
      <c r="E66" s="1"/>
    </row>
    <row r="67" spans="2:5" x14ac:dyDescent="0.25">
      <c r="B67" s="13">
        <v>58</v>
      </c>
      <c r="C67" s="14" t="s">
        <v>60</v>
      </c>
      <c r="D67" s="16">
        <v>331.5</v>
      </c>
      <c r="E67" s="1"/>
    </row>
    <row r="68" spans="2:5" x14ac:dyDescent="0.25">
      <c r="B68" s="13">
        <v>59</v>
      </c>
      <c r="C68" s="14" t="s">
        <v>61</v>
      </c>
      <c r="D68" s="16">
        <v>332.2</v>
      </c>
      <c r="E68" s="1"/>
    </row>
    <row r="69" spans="2:5" x14ac:dyDescent="0.25">
      <c r="B69" s="13">
        <v>60</v>
      </c>
      <c r="C69" s="14" t="s">
        <v>62</v>
      </c>
      <c r="D69" s="16">
        <v>327.5</v>
      </c>
      <c r="E69" s="1"/>
    </row>
    <row r="70" spans="2:5" x14ac:dyDescent="0.25">
      <c r="B70" s="13">
        <v>61</v>
      </c>
      <c r="C70" s="14" t="s">
        <v>63</v>
      </c>
      <c r="D70" s="16">
        <v>327.39999999999998</v>
      </c>
      <c r="E70" s="1"/>
    </row>
    <row r="71" spans="2:5" x14ac:dyDescent="0.25">
      <c r="B71" s="13">
        <v>62</v>
      </c>
      <c r="C71" s="14" t="s">
        <v>64</v>
      </c>
      <c r="D71" s="16">
        <v>333.6</v>
      </c>
      <c r="E71" s="1"/>
    </row>
    <row r="72" spans="2:5" x14ac:dyDescent="0.25">
      <c r="B72" s="13">
        <v>63</v>
      </c>
      <c r="C72" s="14" t="s">
        <v>65</v>
      </c>
      <c r="D72" s="16">
        <v>538.1</v>
      </c>
      <c r="E72" s="1"/>
    </row>
    <row r="73" spans="2:5" x14ac:dyDescent="0.25">
      <c r="B73" s="13">
        <v>64</v>
      </c>
      <c r="C73" s="14" t="s">
        <v>66</v>
      </c>
      <c r="D73" s="16">
        <v>29.7</v>
      </c>
      <c r="E73" s="1"/>
    </row>
    <row r="74" spans="2:5" x14ac:dyDescent="0.25">
      <c r="B74" s="13">
        <v>65</v>
      </c>
      <c r="C74" s="14" t="s">
        <v>67</v>
      </c>
      <c r="D74" s="16">
        <v>85.4</v>
      </c>
      <c r="E74" s="1"/>
    </row>
    <row r="75" spans="2:5" x14ac:dyDescent="0.25">
      <c r="B75" s="13">
        <v>66</v>
      </c>
      <c r="C75" s="14" t="s">
        <v>68</v>
      </c>
      <c r="D75" s="16">
        <v>83.1</v>
      </c>
      <c r="E75" s="1"/>
    </row>
    <row r="76" spans="2:5" x14ac:dyDescent="0.25">
      <c r="B76" s="13">
        <v>67</v>
      </c>
      <c r="C76" s="14" t="s">
        <v>69</v>
      </c>
      <c r="D76" s="16">
        <v>82.4</v>
      </c>
      <c r="E76" s="1"/>
    </row>
    <row r="77" spans="2:5" x14ac:dyDescent="0.25">
      <c r="B77" s="13">
        <v>68</v>
      </c>
      <c r="C77" s="14" t="s">
        <v>70</v>
      </c>
      <c r="D77" s="16">
        <v>1210.2</v>
      </c>
      <c r="E77" s="1"/>
    </row>
    <row r="78" spans="2:5" x14ac:dyDescent="0.25">
      <c r="B78" s="13">
        <v>69</v>
      </c>
      <c r="C78" s="14" t="s">
        <v>71</v>
      </c>
      <c r="D78" s="16">
        <v>96.8</v>
      </c>
      <c r="E78" s="1"/>
    </row>
    <row r="79" spans="2:5" x14ac:dyDescent="0.25">
      <c r="B79" s="13">
        <v>70</v>
      </c>
      <c r="C79" s="14" t="s">
        <v>72</v>
      </c>
      <c r="D79" s="16">
        <v>93.8</v>
      </c>
      <c r="E79" s="1"/>
    </row>
    <row r="80" spans="2:5" x14ac:dyDescent="0.25">
      <c r="B80" s="13">
        <v>71</v>
      </c>
      <c r="C80" s="14" t="s">
        <v>73</v>
      </c>
      <c r="D80" s="16">
        <v>84</v>
      </c>
      <c r="E80" s="1"/>
    </row>
    <row r="81" spans="2:5" x14ac:dyDescent="0.25">
      <c r="B81" s="13">
        <v>72</v>
      </c>
      <c r="C81" s="14" t="s">
        <v>74</v>
      </c>
      <c r="D81" s="16">
        <v>90.7</v>
      </c>
      <c r="E81" s="1"/>
    </row>
    <row r="82" spans="2:5" x14ac:dyDescent="0.25">
      <c r="B82" s="13">
        <v>73</v>
      </c>
      <c r="C82" s="14" t="s">
        <v>75</v>
      </c>
      <c r="D82" s="16">
        <v>91.5</v>
      </c>
      <c r="E82" s="1"/>
    </row>
    <row r="83" spans="2:5" x14ac:dyDescent="0.25">
      <c r="B83" s="13">
        <v>74</v>
      </c>
      <c r="C83" s="14" t="s">
        <v>76</v>
      </c>
      <c r="D83" s="16">
        <v>145.80000000000001</v>
      </c>
      <c r="E83" s="1"/>
    </row>
    <row r="84" spans="2:5" x14ac:dyDescent="0.25">
      <c r="B84" s="13">
        <v>75</v>
      </c>
      <c r="C84" s="14" t="s">
        <v>77</v>
      </c>
      <c r="D84" s="16">
        <v>144.6</v>
      </c>
      <c r="E84" s="1"/>
    </row>
    <row r="85" spans="2:5" x14ac:dyDescent="0.25">
      <c r="B85" s="13">
        <v>76</v>
      </c>
      <c r="C85" s="14" t="s">
        <v>78</v>
      </c>
      <c r="D85" s="16">
        <v>142.6</v>
      </c>
      <c r="E85" s="1"/>
    </row>
    <row r="86" spans="2:5" x14ac:dyDescent="0.25">
      <c r="B86" s="13">
        <v>77</v>
      </c>
      <c r="C86" s="14" t="s">
        <v>79</v>
      </c>
      <c r="D86" s="16">
        <v>92.2</v>
      </c>
      <c r="E86" s="1"/>
    </row>
    <row r="87" spans="2:5" x14ac:dyDescent="0.25">
      <c r="B87" s="13">
        <v>78</v>
      </c>
      <c r="C87" s="14" t="s">
        <v>80</v>
      </c>
      <c r="D87" s="16">
        <v>91.7</v>
      </c>
      <c r="E87" s="1"/>
    </row>
    <row r="88" spans="2:5" x14ac:dyDescent="0.25">
      <c r="B88" s="13">
        <v>79</v>
      </c>
      <c r="C88" s="14" t="s">
        <v>81</v>
      </c>
      <c r="D88" s="16">
        <v>76.3</v>
      </c>
      <c r="E88" s="1"/>
    </row>
    <row r="89" spans="2:5" x14ac:dyDescent="0.25">
      <c r="B89" s="13">
        <v>80</v>
      </c>
      <c r="C89" s="14" t="s">
        <v>82</v>
      </c>
      <c r="D89" s="16">
        <v>59.8</v>
      </c>
      <c r="E89" s="1"/>
    </row>
    <row r="90" spans="2:5" x14ac:dyDescent="0.25">
      <c r="B90" s="13">
        <v>81</v>
      </c>
      <c r="C90" s="14" t="s">
        <v>83</v>
      </c>
      <c r="D90" s="16">
        <v>50.6</v>
      </c>
      <c r="E90" s="1"/>
    </row>
    <row r="91" spans="2:5" x14ac:dyDescent="0.25">
      <c r="B91" s="13">
        <v>82</v>
      </c>
      <c r="C91" s="14" t="s">
        <v>84</v>
      </c>
      <c r="D91" s="16">
        <v>56.7</v>
      </c>
      <c r="E91" s="1"/>
    </row>
    <row r="92" spans="2:5" x14ac:dyDescent="0.25">
      <c r="B92" s="13">
        <v>83</v>
      </c>
      <c r="C92" s="14" t="s">
        <v>85</v>
      </c>
      <c r="D92" s="16">
        <v>50</v>
      </c>
      <c r="E92" s="1"/>
    </row>
    <row r="93" spans="2:5" x14ac:dyDescent="0.25">
      <c r="B93" s="13">
        <v>84</v>
      </c>
      <c r="C93" s="14" t="s">
        <v>86</v>
      </c>
      <c r="D93" s="16">
        <v>50.6</v>
      </c>
      <c r="E93" s="1"/>
    </row>
    <row r="94" spans="2:5" x14ac:dyDescent="0.25">
      <c r="B94" s="13">
        <v>85</v>
      </c>
      <c r="C94" s="14" t="s">
        <v>87</v>
      </c>
      <c r="D94" s="16">
        <v>152.4</v>
      </c>
      <c r="E94" s="1"/>
    </row>
    <row r="95" spans="2:5" x14ac:dyDescent="0.25">
      <c r="B95" s="13">
        <v>86</v>
      </c>
      <c r="C95" s="14" t="s">
        <v>88</v>
      </c>
      <c r="D95" s="16">
        <v>96</v>
      </c>
      <c r="E95" s="1"/>
    </row>
    <row r="96" spans="2:5" x14ac:dyDescent="0.25">
      <c r="B96" s="13">
        <v>87</v>
      </c>
      <c r="C96" s="14" t="s">
        <v>197</v>
      </c>
      <c r="D96" s="16">
        <v>51.6</v>
      </c>
      <c r="E96" s="1"/>
    </row>
    <row r="97" spans="2:5" x14ac:dyDescent="0.25">
      <c r="B97" s="13">
        <v>88</v>
      </c>
      <c r="C97" s="14" t="s">
        <v>89</v>
      </c>
      <c r="D97" s="16">
        <v>67.900000000000006</v>
      </c>
      <c r="E97" s="1"/>
    </row>
    <row r="98" spans="2:5" x14ac:dyDescent="0.25">
      <c r="B98" s="13">
        <v>89</v>
      </c>
      <c r="C98" s="14" t="s">
        <v>90</v>
      </c>
      <c r="D98" s="16">
        <v>83.8</v>
      </c>
      <c r="E98" s="1"/>
    </row>
    <row r="99" spans="2:5" x14ac:dyDescent="0.25">
      <c r="B99" s="13">
        <v>90</v>
      </c>
      <c r="C99" s="14" t="s">
        <v>91</v>
      </c>
      <c r="D99" s="16">
        <v>67.900000000000006</v>
      </c>
      <c r="E99" s="1"/>
    </row>
    <row r="100" spans="2:5" x14ac:dyDescent="0.25">
      <c r="B100" s="13">
        <v>91</v>
      </c>
      <c r="C100" s="14" t="s">
        <v>92</v>
      </c>
      <c r="D100" s="16">
        <v>69</v>
      </c>
      <c r="E100" s="1"/>
    </row>
    <row r="101" spans="2:5" x14ac:dyDescent="0.25">
      <c r="B101" s="13">
        <v>92</v>
      </c>
      <c r="C101" s="14" t="s">
        <v>93</v>
      </c>
      <c r="D101" s="16">
        <v>86</v>
      </c>
      <c r="E101" s="1"/>
    </row>
    <row r="102" spans="2:5" x14ac:dyDescent="0.25">
      <c r="B102" s="13">
        <v>93</v>
      </c>
      <c r="C102" s="14" t="s">
        <v>94</v>
      </c>
      <c r="D102" s="16">
        <v>62</v>
      </c>
      <c r="E102" s="1"/>
    </row>
    <row r="103" spans="2:5" x14ac:dyDescent="0.25">
      <c r="B103" s="13">
        <v>94</v>
      </c>
      <c r="C103" s="14" t="s">
        <v>95</v>
      </c>
      <c r="D103" s="16">
        <v>82.7</v>
      </c>
      <c r="E103" s="1"/>
    </row>
    <row r="104" spans="2:5" x14ac:dyDescent="0.25">
      <c r="B104" s="13">
        <v>95</v>
      </c>
      <c r="C104" s="14" t="s">
        <v>96</v>
      </c>
      <c r="D104" s="16">
        <v>61.5</v>
      </c>
      <c r="E104" s="1"/>
    </row>
    <row r="105" spans="2:5" x14ac:dyDescent="0.25">
      <c r="B105" s="13">
        <v>96</v>
      </c>
      <c r="C105" s="14" t="s">
        <v>97</v>
      </c>
      <c r="D105" s="16">
        <v>68.2</v>
      </c>
      <c r="E105" s="1"/>
    </row>
    <row r="106" spans="2:5" x14ac:dyDescent="0.25">
      <c r="B106" s="13">
        <v>97</v>
      </c>
      <c r="C106" s="14" t="s">
        <v>98</v>
      </c>
      <c r="D106" s="16">
        <v>62.4</v>
      </c>
      <c r="E106" s="1"/>
    </row>
    <row r="107" spans="2:5" x14ac:dyDescent="0.25">
      <c r="B107" s="13">
        <v>98</v>
      </c>
      <c r="C107" s="14" t="s">
        <v>99</v>
      </c>
      <c r="D107" s="16">
        <v>95.2</v>
      </c>
      <c r="E107" s="1"/>
    </row>
    <row r="108" spans="2:5" x14ac:dyDescent="0.25">
      <c r="B108" s="13">
        <v>99</v>
      </c>
      <c r="C108" s="14" t="s">
        <v>100</v>
      </c>
      <c r="D108" s="16">
        <v>269.8</v>
      </c>
      <c r="E108" s="1"/>
    </row>
    <row r="109" spans="2:5" x14ac:dyDescent="0.25">
      <c r="B109" s="13">
        <v>100</v>
      </c>
      <c r="C109" s="14" t="s">
        <v>101</v>
      </c>
      <c r="D109" s="16">
        <v>96.8</v>
      </c>
      <c r="E109" s="1"/>
    </row>
    <row r="110" spans="2:5" x14ac:dyDescent="0.25">
      <c r="B110" s="13">
        <v>101</v>
      </c>
      <c r="C110" s="14" t="s">
        <v>102</v>
      </c>
      <c r="D110" s="16">
        <v>66.5</v>
      </c>
      <c r="E110" s="1"/>
    </row>
    <row r="111" spans="2:5" x14ac:dyDescent="0.25">
      <c r="B111" s="13">
        <v>102</v>
      </c>
      <c r="C111" s="14" t="s">
        <v>103</v>
      </c>
      <c r="D111" s="16">
        <v>109.1</v>
      </c>
      <c r="E111" s="1"/>
    </row>
    <row r="112" spans="2:5" x14ac:dyDescent="0.25">
      <c r="B112" s="13">
        <v>103</v>
      </c>
      <c r="C112" s="14" t="s">
        <v>104</v>
      </c>
      <c r="D112" s="16">
        <v>133.9</v>
      </c>
      <c r="E112" s="1"/>
    </row>
    <row r="113" spans="2:5" x14ac:dyDescent="0.25">
      <c r="B113" s="13">
        <v>104</v>
      </c>
      <c r="C113" s="14" t="s">
        <v>105</v>
      </c>
      <c r="D113" s="16">
        <v>232.44</v>
      </c>
      <c r="E113" s="1"/>
    </row>
    <row r="114" spans="2:5" x14ac:dyDescent="0.25">
      <c r="B114" s="13">
        <v>105</v>
      </c>
      <c r="C114" s="14" t="s">
        <v>106</v>
      </c>
      <c r="D114" s="16">
        <v>180.2</v>
      </c>
      <c r="E114" s="1"/>
    </row>
    <row r="115" spans="2:5" x14ac:dyDescent="0.25">
      <c r="B115" s="13">
        <v>106</v>
      </c>
      <c r="C115" s="14" t="s">
        <v>107</v>
      </c>
      <c r="D115" s="16">
        <v>102</v>
      </c>
      <c r="E115" s="1"/>
    </row>
    <row r="116" spans="2:5" x14ac:dyDescent="0.25">
      <c r="B116" s="13">
        <v>107</v>
      </c>
      <c r="C116" s="14" t="s">
        <v>108</v>
      </c>
      <c r="D116" s="16">
        <v>123.5</v>
      </c>
      <c r="E116" s="1"/>
    </row>
    <row r="117" spans="2:5" x14ac:dyDescent="0.25">
      <c r="B117" s="13">
        <v>108</v>
      </c>
      <c r="C117" s="14" t="s">
        <v>109</v>
      </c>
      <c r="D117" s="16">
        <v>218.7</v>
      </c>
      <c r="E117" s="1"/>
    </row>
    <row r="118" spans="2:5" x14ac:dyDescent="0.25">
      <c r="B118" s="13">
        <v>109</v>
      </c>
      <c r="C118" s="14" t="s">
        <v>110</v>
      </c>
      <c r="D118" s="16">
        <v>161.6</v>
      </c>
      <c r="E118" s="1"/>
    </row>
    <row r="119" spans="2:5" x14ac:dyDescent="0.25">
      <c r="B119" s="13">
        <v>110</v>
      </c>
      <c r="C119" s="14" t="s">
        <v>111</v>
      </c>
      <c r="D119" s="16">
        <v>154.5</v>
      </c>
      <c r="E119" s="1"/>
    </row>
    <row r="120" spans="2:5" x14ac:dyDescent="0.25">
      <c r="B120" s="13">
        <v>111</v>
      </c>
      <c r="C120" s="14" t="s">
        <v>112</v>
      </c>
      <c r="D120" s="16">
        <v>215.4</v>
      </c>
      <c r="E120" s="1"/>
    </row>
    <row r="121" spans="2:5" x14ac:dyDescent="0.25">
      <c r="B121" s="13">
        <v>112</v>
      </c>
      <c r="C121" s="14" t="s">
        <v>113</v>
      </c>
      <c r="D121" s="16">
        <v>95.17</v>
      </c>
      <c r="E121" s="1"/>
    </row>
    <row r="122" spans="2:5" x14ac:dyDescent="0.25">
      <c r="B122" s="13">
        <v>113</v>
      </c>
      <c r="C122" s="14" t="s">
        <v>114</v>
      </c>
      <c r="D122" s="16">
        <v>33.299999999999997</v>
      </c>
      <c r="E122" s="1"/>
    </row>
    <row r="123" spans="2:5" x14ac:dyDescent="0.25">
      <c r="B123" s="13">
        <v>114</v>
      </c>
      <c r="C123" s="14" t="s">
        <v>115</v>
      </c>
      <c r="D123" s="16">
        <v>1676.2</v>
      </c>
      <c r="E123" s="1"/>
    </row>
    <row r="124" spans="2:5" x14ac:dyDescent="0.25">
      <c r="B124" s="13">
        <v>115</v>
      </c>
      <c r="C124" s="14" t="s">
        <v>116</v>
      </c>
      <c r="D124" s="16">
        <v>319.10000000000002</v>
      </c>
      <c r="E124" s="1"/>
    </row>
    <row r="125" spans="2:5" x14ac:dyDescent="0.25">
      <c r="B125" s="13">
        <v>116</v>
      </c>
      <c r="C125" s="14" t="s">
        <v>117</v>
      </c>
      <c r="D125" s="16">
        <v>569.5</v>
      </c>
      <c r="E125" s="1"/>
    </row>
    <row r="126" spans="2:5" x14ac:dyDescent="0.25">
      <c r="B126" s="13">
        <v>117</v>
      </c>
      <c r="C126" s="14" t="s">
        <v>118</v>
      </c>
      <c r="D126" s="16">
        <v>66.2</v>
      </c>
      <c r="E126" s="1"/>
    </row>
    <row r="127" spans="2:5" x14ac:dyDescent="0.25">
      <c r="B127" s="13">
        <v>118</v>
      </c>
      <c r="C127" s="14" t="s">
        <v>119</v>
      </c>
      <c r="D127" s="16">
        <v>48.4</v>
      </c>
      <c r="E127" s="1"/>
    </row>
    <row r="128" spans="2:5" x14ac:dyDescent="0.25">
      <c r="B128" s="13">
        <v>119</v>
      </c>
      <c r="C128" s="14" t="s">
        <v>120</v>
      </c>
      <c r="D128" s="16">
        <v>129.5</v>
      </c>
      <c r="E128" s="1"/>
    </row>
    <row r="129" spans="2:5" x14ac:dyDescent="0.25">
      <c r="B129" s="13">
        <v>120</v>
      </c>
      <c r="C129" s="14" t="s">
        <v>121</v>
      </c>
      <c r="D129" s="16">
        <v>126</v>
      </c>
      <c r="E129" s="1"/>
    </row>
    <row r="130" spans="2:5" x14ac:dyDescent="0.25">
      <c r="B130" s="13">
        <v>121</v>
      </c>
      <c r="C130" s="14" t="s">
        <v>122</v>
      </c>
      <c r="D130" s="16">
        <v>906.1</v>
      </c>
      <c r="E130" s="1"/>
    </row>
    <row r="131" spans="2:5" x14ac:dyDescent="0.25">
      <c r="B131" s="13">
        <v>122</v>
      </c>
      <c r="C131" s="14" t="s">
        <v>123</v>
      </c>
      <c r="D131" s="16">
        <v>78.099999999999994</v>
      </c>
      <c r="E131" s="1"/>
    </row>
    <row r="132" spans="2:5" x14ac:dyDescent="0.25">
      <c r="B132" s="13">
        <v>123</v>
      </c>
      <c r="C132" s="14" t="s">
        <v>124</v>
      </c>
      <c r="D132" s="16">
        <v>58.8</v>
      </c>
      <c r="E132" s="1"/>
    </row>
    <row r="133" spans="2:5" x14ac:dyDescent="0.25">
      <c r="B133" s="13">
        <v>124</v>
      </c>
      <c r="C133" s="14" t="s">
        <v>125</v>
      </c>
      <c r="D133" s="16">
        <v>346</v>
      </c>
      <c r="E133" s="1"/>
    </row>
    <row r="134" spans="2:5" x14ac:dyDescent="0.25">
      <c r="B134" s="13">
        <v>125</v>
      </c>
      <c r="C134" s="14" t="s">
        <v>126</v>
      </c>
      <c r="D134" s="16">
        <v>83.9</v>
      </c>
      <c r="E134" s="1"/>
    </row>
    <row r="135" spans="2:5" x14ac:dyDescent="0.25">
      <c r="B135" s="13">
        <v>126</v>
      </c>
      <c r="C135" s="14" t="s">
        <v>127</v>
      </c>
      <c r="D135" s="16">
        <v>135.6</v>
      </c>
      <c r="E135" s="1"/>
    </row>
    <row r="136" spans="2:5" x14ac:dyDescent="0.25">
      <c r="B136" s="13">
        <v>127</v>
      </c>
      <c r="C136" s="14" t="s">
        <v>128</v>
      </c>
      <c r="D136" s="16">
        <v>109.7</v>
      </c>
      <c r="E136" s="1"/>
    </row>
    <row r="137" spans="2:5" x14ac:dyDescent="0.25">
      <c r="B137" s="13">
        <v>128</v>
      </c>
      <c r="C137" s="14" t="s">
        <v>129</v>
      </c>
      <c r="D137" s="16">
        <v>150.9</v>
      </c>
      <c r="E137" s="1"/>
    </row>
    <row r="138" spans="2:5" x14ac:dyDescent="0.25">
      <c r="B138" s="13">
        <v>129</v>
      </c>
      <c r="C138" s="14" t="s">
        <v>130</v>
      </c>
      <c r="D138" s="16">
        <v>123.2</v>
      </c>
      <c r="E138" s="1"/>
    </row>
    <row r="139" spans="2:5" x14ac:dyDescent="0.25">
      <c r="B139" s="13">
        <v>130</v>
      </c>
      <c r="C139" s="14" t="s">
        <v>131</v>
      </c>
      <c r="D139" s="16">
        <v>117.9</v>
      </c>
      <c r="E139" s="1"/>
    </row>
    <row r="140" spans="2:5" x14ac:dyDescent="0.25">
      <c r="B140" s="13">
        <v>131</v>
      </c>
      <c r="C140" s="14" t="s">
        <v>132</v>
      </c>
      <c r="D140" s="16">
        <v>107.7</v>
      </c>
      <c r="E140" s="1"/>
    </row>
    <row r="141" spans="2:5" x14ac:dyDescent="0.25">
      <c r="B141" s="13">
        <v>132</v>
      </c>
      <c r="C141" s="14" t="s">
        <v>133</v>
      </c>
      <c r="D141" s="16">
        <v>62.1</v>
      </c>
      <c r="E141" s="1"/>
    </row>
    <row r="142" spans="2:5" x14ac:dyDescent="0.25">
      <c r="B142" s="13">
        <v>133</v>
      </c>
      <c r="C142" s="14" t="s">
        <v>134</v>
      </c>
      <c r="D142" s="16">
        <v>234.4</v>
      </c>
      <c r="E142" s="1"/>
    </row>
    <row r="143" spans="2:5" x14ac:dyDescent="0.25">
      <c r="B143" s="13">
        <v>134</v>
      </c>
      <c r="C143" s="14" t="s">
        <v>135</v>
      </c>
      <c r="D143" s="16">
        <v>762.8</v>
      </c>
      <c r="E143" s="1"/>
    </row>
    <row r="144" spans="2:5" x14ac:dyDescent="0.25">
      <c r="B144" s="13">
        <v>135</v>
      </c>
      <c r="C144" s="14" t="s">
        <v>136</v>
      </c>
      <c r="D144" s="16">
        <v>825.8</v>
      </c>
      <c r="E144" s="1"/>
    </row>
    <row r="145" spans="2:5" x14ac:dyDescent="0.25">
      <c r="B145" s="13">
        <v>136</v>
      </c>
      <c r="C145" s="14" t="s">
        <v>137</v>
      </c>
      <c r="D145" s="16">
        <v>633.20000000000005</v>
      </c>
      <c r="E145" s="1"/>
    </row>
    <row r="146" spans="2:5" x14ac:dyDescent="0.25">
      <c r="B146" s="13">
        <v>137</v>
      </c>
      <c r="C146" s="14" t="s">
        <v>138</v>
      </c>
      <c r="D146" s="16">
        <v>733.7</v>
      </c>
      <c r="E146" s="1"/>
    </row>
    <row r="147" spans="2:5" x14ac:dyDescent="0.25">
      <c r="B147" s="13">
        <v>138</v>
      </c>
      <c r="C147" s="14" t="s">
        <v>139</v>
      </c>
      <c r="D147" s="16">
        <v>734.7</v>
      </c>
      <c r="E147" s="1"/>
    </row>
    <row r="148" spans="2:5" x14ac:dyDescent="0.25">
      <c r="B148" s="13">
        <v>139</v>
      </c>
      <c r="C148" s="14" t="s">
        <v>140</v>
      </c>
      <c r="D148" s="16">
        <v>731.2</v>
      </c>
      <c r="E148" s="1"/>
    </row>
    <row r="149" spans="2:5" x14ac:dyDescent="0.25">
      <c r="B149" s="13">
        <v>140</v>
      </c>
      <c r="C149" s="14" t="s">
        <v>141</v>
      </c>
      <c r="D149" s="16">
        <v>374.3</v>
      </c>
      <c r="E149" s="1"/>
    </row>
    <row r="150" spans="2:5" x14ac:dyDescent="0.25">
      <c r="B150" s="13">
        <v>141</v>
      </c>
      <c r="C150" s="14" t="s">
        <v>142</v>
      </c>
      <c r="D150" s="16">
        <v>234.7</v>
      </c>
      <c r="E150" s="1"/>
    </row>
    <row r="151" spans="2:5" x14ac:dyDescent="0.25">
      <c r="B151" s="13">
        <v>142</v>
      </c>
      <c r="C151" s="14" t="s">
        <v>143</v>
      </c>
      <c r="D151" s="16">
        <v>344.2</v>
      </c>
      <c r="E151" s="1"/>
    </row>
    <row r="152" spans="2:5" x14ac:dyDescent="0.25">
      <c r="B152" s="13">
        <v>143</v>
      </c>
      <c r="C152" s="14" t="s">
        <v>144</v>
      </c>
      <c r="D152" s="16">
        <v>290.2</v>
      </c>
      <c r="E152" s="1"/>
    </row>
    <row r="153" spans="2:5" x14ac:dyDescent="0.25">
      <c r="B153" s="13">
        <v>144</v>
      </c>
      <c r="C153" s="14" t="s">
        <v>145</v>
      </c>
      <c r="D153" s="16">
        <v>368.7</v>
      </c>
      <c r="E153" s="1"/>
    </row>
    <row r="154" spans="2:5" x14ac:dyDescent="0.25">
      <c r="B154" s="13">
        <v>145</v>
      </c>
      <c r="C154" s="14" t="s">
        <v>146</v>
      </c>
      <c r="D154" s="16">
        <v>528.6</v>
      </c>
      <c r="E154" s="1"/>
    </row>
    <row r="155" spans="2:5" x14ac:dyDescent="0.25">
      <c r="B155" s="13">
        <v>146</v>
      </c>
      <c r="C155" s="14" t="s">
        <v>147</v>
      </c>
      <c r="D155" s="16">
        <v>341</v>
      </c>
      <c r="E155" s="1"/>
    </row>
    <row r="156" spans="2:5" x14ac:dyDescent="0.25">
      <c r="B156" s="13">
        <v>147</v>
      </c>
      <c r="C156" s="14" t="s">
        <v>148</v>
      </c>
      <c r="D156" s="16">
        <v>168.2</v>
      </c>
      <c r="E156" s="1"/>
    </row>
    <row r="157" spans="2:5" x14ac:dyDescent="0.25">
      <c r="B157" s="13">
        <v>148</v>
      </c>
      <c r="C157" s="14" t="s">
        <v>149</v>
      </c>
      <c r="D157" s="16">
        <v>915.1</v>
      </c>
      <c r="E157" s="1"/>
    </row>
    <row r="158" spans="2:5" x14ac:dyDescent="0.25">
      <c r="B158" s="13">
        <v>149</v>
      </c>
      <c r="C158" s="14" t="s">
        <v>150</v>
      </c>
      <c r="D158" s="16">
        <v>127.5</v>
      </c>
      <c r="E158" s="1"/>
    </row>
    <row r="159" spans="2:5" x14ac:dyDescent="0.25">
      <c r="B159" s="13">
        <v>150</v>
      </c>
      <c r="C159" s="14" t="s">
        <v>151</v>
      </c>
      <c r="D159" s="16">
        <v>758.5</v>
      </c>
      <c r="E159" s="1"/>
    </row>
    <row r="160" spans="2:5" x14ac:dyDescent="0.25">
      <c r="B160" s="13">
        <v>151</v>
      </c>
      <c r="C160" s="14" t="s">
        <v>152</v>
      </c>
      <c r="D160" s="16">
        <v>215</v>
      </c>
      <c r="E160" s="1"/>
    </row>
    <row r="161" spans="2:5" x14ac:dyDescent="0.25">
      <c r="B161" s="13">
        <v>152</v>
      </c>
      <c r="C161" s="14" t="s">
        <v>153</v>
      </c>
      <c r="D161" s="16">
        <v>1002.2</v>
      </c>
      <c r="E161" s="1"/>
    </row>
    <row r="162" spans="2:5" x14ac:dyDescent="0.25">
      <c r="B162" s="13">
        <v>153</v>
      </c>
      <c r="C162" s="14" t="s">
        <v>154</v>
      </c>
      <c r="D162" s="16">
        <v>978.4</v>
      </c>
      <c r="E162" s="1"/>
    </row>
    <row r="163" spans="2:5" x14ac:dyDescent="0.25">
      <c r="B163" s="13">
        <v>154</v>
      </c>
      <c r="C163" s="14" t="s">
        <v>155</v>
      </c>
      <c r="D163" s="16">
        <v>1107.0999999999999</v>
      </c>
      <c r="E163" s="1"/>
    </row>
    <row r="164" spans="2:5" x14ac:dyDescent="0.25">
      <c r="B164" s="13">
        <v>155</v>
      </c>
      <c r="C164" s="14" t="s">
        <v>156</v>
      </c>
      <c r="D164" s="16">
        <v>79.900000000000006</v>
      </c>
      <c r="E164" s="1"/>
    </row>
    <row r="165" spans="2:5" x14ac:dyDescent="0.25">
      <c r="B165" s="13">
        <v>156</v>
      </c>
      <c r="C165" s="14" t="s">
        <v>157</v>
      </c>
      <c r="D165" s="16">
        <v>84.2</v>
      </c>
      <c r="E165" s="1"/>
    </row>
    <row r="166" spans="2:5" x14ac:dyDescent="0.25">
      <c r="B166" s="13">
        <v>157</v>
      </c>
      <c r="C166" s="14" t="s">
        <v>158</v>
      </c>
      <c r="D166" s="16">
        <v>93.6</v>
      </c>
      <c r="E166" s="1"/>
    </row>
    <row r="167" spans="2:5" x14ac:dyDescent="0.25">
      <c r="B167" s="13">
        <v>158</v>
      </c>
      <c r="C167" s="14" t="s">
        <v>159</v>
      </c>
      <c r="D167" s="16">
        <v>178.6</v>
      </c>
      <c r="E167" s="1"/>
    </row>
    <row r="168" spans="2:5" x14ac:dyDescent="0.25">
      <c r="B168" s="13">
        <v>159</v>
      </c>
      <c r="C168" s="14" t="s">
        <v>160</v>
      </c>
      <c r="D168" s="16">
        <v>1188.4000000000001</v>
      </c>
      <c r="E168" s="1"/>
    </row>
    <row r="169" spans="2:5" x14ac:dyDescent="0.25">
      <c r="B169" s="13">
        <v>160</v>
      </c>
      <c r="C169" s="14" t="s">
        <v>161</v>
      </c>
      <c r="D169" s="16">
        <v>4787.6000000000004</v>
      </c>
      <c r="E169" s="1"/>
    </row>
    <row r="170" spans="2:5" x14ac:dyDescent="0.25">
      <c r="B170" s="13">
        <v>161</v>
      </c>
      <c r="C170" s="14" t="s">
        <v>162</v>
      </c>
      <c r="D170" s="16">
        <v>103.5</v>
      </c>
      <c r="E170" s="1"/>
    </row>
    <row r="171" spans="2:5" x14ac:dyDescent="0.25">
      <c r="B171" s="13">
        <v>162</v>
      </c>
      <c r="C171" s="14" t="s">
        <v>163</v>
      </c>
      <c r="D171" s="16">
        <v>144.80000000000001</v>
      </c>
      <c r="E171" s="1"/>
    </row>
    <row r="172" spans="2:5" x14ac:dyDescent="0.25">
      <c r="B172" s="13">
        <v>163</v>
      </c>
      <c r="C172" s="14" t="s">
        <v>164</v>
      </c>
      <c r="D172" s="16">
        <v>117</v>
      </c>
      <c r="E172" s="1"/>
    </row>
    <row r="173" spans="2:5" x14ac:dyDescent="0.25">
      <c r="B173" s="13">
        <v>164</v>
      </c>
      <c r="C173" s="14" t="s">
        <v>198</v>
      </c>
      <c r="D173" s="16">
        <v>143</v>
      </c>
      <c r="E173" s="1"/>
    </row>
    <row r="174" spans="2:5" x14ac:dyDescent="0.25">
      <c r="B174" s="13">
        <v>165</v>
      </c>
      <c r="C174" s="14" t="s">
        <v>165</v>
      </c>
      <c r="D174" s="16">
        <v>109.9</v>
      </c>
      <c r="E174" s="1"/>
    </row>
    <row r="175" spans="2:5" x14ac:dyDescent="0.25">
      <c r="B175" s="13">
        <v>166</v>
      </c>
      <c r="C175" s="14" t="s">
        <v>166</v>
      </c>
      <c r="D175" s="16">
        <v>59.5</v>
      </c>
      <c r="E175" s="1"/>
    </row>
    <row r="176" spans="2:5" x14ac:dyDescent="0.25">
      <c r="B176" s="13">
        <v>167</v>
      </c>
      <c r="C176" s="14" t="s">
        <v>167</v>
      </c>
      <c r="D176" s="16">
        <v>941.4</v>
      </c>
      <c r="E176" s="1"/>
    </row>
    <row r="177" spans="2:5" x14ac:dyDescent="0.25">
      <c r="B177" s="13">
        <v>168</v>
      </c>
      <c r="C177" s="14" t="s">
        <v>168</v>
      </c>
      <c r="D177" s="16">
        <v>81.2</v>
      </c>
      <c r="E177" s="1"/>
    </row>
    <row r="178" spans="2:5" x14ac:dyDescent="0.25">
      <c r="B178" s="14"/>
      <c r="C178" s="14"/>
      <c r="D178" s="16"/>
      <c r="E178" s="1"/>
    </row>
    <row r="179" spans="2:5" x14ac:dyDescent="0.25">
      <c r="B179" s="14"/>
      <c r="C179" s="14" t="s">
        <v>169</v>
      </c>
      <c r="D179" s="16">
        <f>SUM(D10:D178)</f>
        <v>60165.809999999954</v>
      </c>
      <c r="E179" s="1"/>
    </row>
  </sheetData>
  <mergeCells count="1">
    <mergeCell ref="C3:E3"/>
  </mergeCells>
  <pageMargins left="0.7" right="0.7" top="0.75" bottom="0.75" header="0.3" footer="0.3"/>
  <pageSetup paperSize="9" orientation="portrait" horizontalDpi="180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175"/>
  <sheetViews>
    <sheetView tabSelected="1" workbookViewId="0">
      <selection activeCell="O12" sqref="O12"/>
    </sheetView>
  </sheetViews>
  <sheetFormatPr defaultRowHeight="15" x14ac:dyDescent="0.25"/>
  <cols>
    <col min="1" max="1" width="4" customWidth="1"/>
    <col min="2" max="2" width="36.28515625" customWidth="1"/>
    <col min="3" max="3" width="7.85546875" customWidth="1"/>
    <col min="4" max="4" width="6.28515625" customWidth="1"/>
    <col min="5" max="5" width="7.42578125" customWidth="1"/>
    <col min="6" max="6" width="9.5703125" customWidth="1"/>
    <col min="7" max="7" width="10.42578125" customWidth="1"/>
    <col min="8" max="8" width="7.5703125" customWidth="1"/>
    <col min="9" max="9" width="8.85546875" customWidth="1"/>
    <col min="10" max="10" width="8.7109375" customWidth="1"/>
    <col min="11" max="11" width="11.28515625" customWidth="1"/>
    <col min="12" max="12" width="9.7109375" customWidth="1"/>
    <col min="13" max="13" width="11.5703125" customWidth="1"/>
    <col min="14" max="14" width="1.140625" hidden="1" customWidth="1"/>
    <col min="15" max="15" width="13.42578125" customWidth="1"/>
  </cols>
  <sheetData>
    <row r="1" spans="1:14" x14ac:dyDescent="0.25">
      <c r="A1" s="43" t="s">
        <v>229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5">
      <c r="A2" s="38"/>
      <c r="B2" s="39" t="s">
        <v>234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4" spans="1:14" x14ac:dyDescent="0.25">
      <c r="A4" s="8" t="s">
        <v>0</v>
      </c>
      <c r="B4" s="3" t="s">
        <v>1</v>
      </c>
      <c r="C4" s="40" t="s">
        <v>170</v>
      </c>
      <c r="D4" s="41"/>
      <c r="E4" s="42"/>
      <c r="F4" s="5" t="s">
        <v>171</v>
      </c>
      <c r="G4" s="5" t="s">
        <v>172</v>
      </c>
      <c r="H4" s="5" t="s">
        <v>203</v>
      </c>
      <c r="I4" s="5" t="s">
        <v>203</v>
      </c>
      <c r="J4" s="5" t="s">
        <v>174</v>
      </c>
      <c r="K4" s="5" t="s">
        <v>175</v>
      </c>
      <c r="L4" s="5"/>
      <c r="M4" s="5" t="s">
        <v>175</v>
      </c>
      <c r="N4" s="5" t="s">
        <v>176</v>
      </c>
    </row>
    <row r="5" spans="1:14" x14ac:dyDescent="0.25">
      <c r="A5" s="9" t="s">
        <v>2</v>
      </c>
      <c r="B5" s="4"/>
      <c r="C5" s="5" t="s">
        <v>177</v>
      </c>
      <c r="D5" s="5" t="s">
        <v>178</v>
      </c>
      <c r="E5" s="5" t="s">
        <v>179</v>
      </c>
      <c r="F5" s="6" t="s">
        <v>180</v>
      </c>
      <c r="G5" s="6" t="s">
        <v>181</v>
      </c>
      <c r="H5" s="6" t="s">
        <v>182</v>
      </c>
      <c r="I5" s="6" t="s">
        <v>183</v>
      </c>
      <c r="J5" s="6" t="s">
        <v>184</v>
      </c>
      <c r="K5" s="6" t="s">
        <v>185</v>
      </c>
      <c r="L5" s="6" t="s">
        <v>186</v>
      </c>
      <c r="M5" s="6" t="s">
        <v>185</v>
      </c>
      <c r="N5" s="6" t="s">
        <v>180</v>
      </c>
    </row>
    <row r="6" spans="1:14" x14ac:dyDescent="0.25">
      <c r="A6" s="9"/>
      <c r="B6" s="4"/>
      <c r="C6" s="6" t="s">
        <v>187</v>
      </c>
      <c r="D6" s="6" t="s">
        <v>188</v>
      </c>
      <c r="E6" s="6"/>
      <c r="F6" s="6" t="s">
        <v>189</v>
      </c>
      <c r="G6" s="6" t="s">
        <v>190</v>
      </c>
      <c r="H6" s="6" t="s">
        <v>191</v>
      </c>
      <c r="I6" s="6" t="s">
        <v>204</v>
      </c>
      <c r="J6" s="6" t="s">
        <v>193</v>
      </c>
      <c r="K6" s="6" t="s">
        <v>194</v>
      </c>
      <c r="L6" s="6"/>
      <c r="M6" s="6" t="s">
        <v>194</v>
      </c>
      <c r="N6" s="6" t="s">
        <v>195</v>
      </c>
    </row>
    <row r="7" spans="1:14" x14ac:dyDescent="0.25">
      <c r="A7" s="10"/>
      <c r="B7" s="2"/>
      <c r="C7" s="7"/>
      <c r="D7" s="7"/>
      <c r="E7" s="7"/>
      <c r="F7" s="7" t="s">
        <v>190</v>
      </c>
      <c r="G7" s="7"/>
      <c r="H7" s="7"/>
      <c r="I7" s="7" t="s">
        <v>190</v>
      </c>
      <c r="J7" s="7" t="s">
        <v>190</v>
      </c>
      <c r="K7" s="7" t="s">
        <v>190</v>
      </c>
      <c r="L7" s="7"/>
      <c r="M7" s="7" t="s">
        <v>190</v>
      </c>
      <c r="N7" s="7" t="s">
        <v>190</v>
      </c>
    </row>
    <row r="8" spans="1:14" x14ac:dyDescent="0.25">
      <c r="A8" s="2"/>
      <c r="B8" s="2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4" x14ac:dyDescent="0.25">
      <c r="A9" s="13">
        <v>1</v>
      </c>
      <c r="B9" s="14" t="s">
        <v>3</v>
      </c>
      <c r="C9" s="14">
        <f>январь!C8+февраль!C8+март!C8+апрель!C8+май!C8+июнь!C8+июль!C8+август!C8+сентябрь!C8+октябрь!C8+ноябрь!C8+декабрь!C8</f>
        <v>69.39</v>
      </c>
      <c r="D9" s="14">
        <f>январь!D8+февраль!D8+март!D8+апрель!D8+май!D8+июнь!D8+июль!D8+август!D8+сентябрь!D8+октябрь!D8+ноябрь!D8+декабрь!D8</f>
        <v>0</v>
      </c>
      <c r="E9" s="14">
        <f>январь!E8+февраль!E8+март!E8+апрель!E8+май!E8+июнь!E8+июль!E8+август!E8+сентябрь!E8+октябрь!E8+ноябрь!E8+декабрь!E8</f>
        <v>69.39</v>
      </c>
      <c r="F9" s="14">
        <f>январь!F8+февраль!F8+март!F8+апрель!F8+май!F8+июнь!F8+июль!F8+август!F8+сентябрь!F8+октябрь!F8+ноябрь!F8+декабрь!F8</f>
        <v>9637.15</v>
      </c>
      <c r="G9" s="14">
        <f>январь!G8+февраль!G8+март!G8+апрель!G8+май!G8+июнь!G8+июль!G8+август!G8+сентябрь!G8+октябрь!G8+ноябрь!G8+декабрь!G8</f>
        <v>21726.63</v>
      </c>
      <c r="H9" s="14">
        <f>январь!H8+февраль!H8+март!H8+апрель!H8+май!H8+июнь!H8+июль!H8+август!H8+сентябрь!H8+октябрь!H8+ноябрь!H8+декабрь!H8</f>
        <v>0</v>
      </c>
      <c r="I9" s="14">
        <f>январь!I8+февраль!I8+март!I8+апрель!I8+май!I8+июнь!I8+июль!I8+август!I8+сентябрь!I8+октябрь!I8+ноябрь!I8+декабрь!I8</f>
        <v>1504.96</v>
      </c>
      <c r="J9" s="14">
        <f>январь!J8+февраль!J8+март!J8+апрель!J8+май!J8+июнь!J8+июль!J8+август!J8+сентябрь!J8+октябрь!J8+ноябрь!J8+декабрь!J8</f>
        <v>0</v>
      </c>
      <c r="K9" s="14">
        <f>январь!K8+февраль!K8+март!K8+апрель!K8+май!K8+июнь!K8+июль!K8+август!K8+сентябрь!K8+октябрь!K8+ноябрь!K8+декабрь!K8</f>
        <v>42564.77</v>
      </c>
      <c r="L9" s="14">
        <f>январь!L8+февраль!L8+март!L8+апрель!L8+май!L8+июнь!L8+июль!L8+август!L8+сентябрь!L8+октябрь!L8+ноябрь!L8+декабрь!L8</f>
        <v>3198.92</v>
      </c>
      <c r="M9" s="14">
        <f>K9+L9</f>
        <v>45763.689999999995</v>
      </c>
      <c r="N9" s="14">
        <f>январь!N8+февраль!N8+март!N8+апрель!N8+май!N8+июнь!N8+июль!N8+август!N8+сентябрь!N8</f>
        <v>0</v>
      </c>
    </row>
    <row r="10" spans="1:14" x14ac:dyDescent="0.25">
      <c r="A10" s="13">
        <v>2</v>
      </c>
      <c r="B10" s="14" t="s">
        <v>4</v>
      </c>
      <c r="C10" s="14">
        <f>январь!C9+февраль!C9+март!C9+апрель!C9+май!C9+июнь!C9+июль!C9+август!C9+сентябрь!C9+октябрь!C9+ноябрь!C9+декабрь!C9</f>
        <v>53.71</v>
      </c>
      <c r="D10" s="14">
        <f>январь!D9+февраль!D9+март!D9+апрель!D9+май!D9+июнь!D9+июль!D9+август!D9+сентябрь!D9+октябрь!D9+ноябрь!D9+декабрь!D9</f>
        <v>0.5</v>
      </c>
      <c r="E10" s="14">
        <f>январь!E9+февраль!E9+март!E9+апрель!E9+май!E9+июнь!E9+июль!E9+август!E9+сентябрь!E9+октябрь!E9+ноябрь!E9+декабрь!E9</f>
        <v>54.21</v>
      </c>
      <c r="F10" s="14">
        <f>январь!F9+февраль!F9+март!F9+апрель!F9+май!F9+июнь!F9+июль!F9+август!F9+сентябрь!F9+октябрь!F9+ноябрь!F9+декабрь!F9</f>
        <v>9800.2999999999993</v>
      </c>
      <c r="G10" s="14">
        <f>январь!G9+февраль!G9+март!G9+апрель!G9+май!G9+июнь!G9+июль!G9+август!G9+сентябрь!G9+октябрь!G9+ноябрь!G9+декабрь!G9</f>
        <v>21425.87</v>
      </c>
      <c r="H10" s="14">
        <f>январь!H9+февраль!H9+март!H9+апрель!H9+май!H9+июнь!H9+июль!H9+август!H9+сентябрь!H9+октябрь!H9+ноябрь!H9+декабрь!H9</f>
        <v>35.04</v>
      </c>
      <c r="I10" s="14">
        <f>январь!I9+февраль!I9+март!I9+апрель!I9+май!I9+июнь!I9+июль!I9+август!I9+сентябрь!I9+октябрь!I9+ноябрь!I9+декабрь!I9</f>
        <v>633.98</v>
      </c>
      <c r="J10" s="14">
        <f>январь!J9+февраль!J9+март!J9+апрель!J9+май!J9+июнь!J9+июль!J9+август!J9+сентябрь!J9+октябрь!J9+ноябрь!J9+декабрь!J9</f>
        <v>0</v>
      </c>
      <c r="K10" s="25">
        <f>январь!K9+февраль!K9+март!K9+апрель!K9+май!K9+июнь!K9+июль!K9+август!K9+сентябрь!K9+октябрь!K9+ноябрь!K9+декабрь!K9</f>
        <v>41645</v>
      </c>
      <c r="L10" s="14">
        <f>январь!L9+февраль!L9+март!L9+апрель!L9+май!L9+июнь!L9+июль!L9+август!L9+сентябрь!L9+октябрь!L9+ноябрь!L9+декабрь!L9</f>
        <v>969.87</v>
      </c>
      <c r="M10" s="14">
        <f t="shared" ref="M10:M73" si="0">K10+L10</f>
        <v>42614.87</v>
      </c>
      <c r="N10" s="1"/>
    </row>
    <row r="11" spans="1:14" x14ac:dyDescent="0.25">
      <c r="A11" s="13">
        <v>3</v>
      </c>
      <c r="B11" s="14" t="s">
        <v>5</v>
      </c>
      <c r="C11" s="14">
        <f>январь!C10+февраль!C10+март!C10+апрель!C10+май!C10+июнь!C10+июль!C10+август!C10+сентябрь!C10+октябрь!C10+ноябрь!C10+декабрь!C10</f>
        <v>5.74</v>
      </c>
      <c r="D11" s="14">
        <f>январь!D10+февраль!D10+март!D10+апрель!D10+май!D10+июнь!D10+июль!D10+август!D10+сентябрь!D10+октябрь!D10+ноябрь!D10+декабрь!D10</f>
        <v>4</v>
      </c>
      <c r="E11" s="14">
        <f>январь!E10+февраль!E10+март!E10+апрель!E10+май!E10+июнь!E10+июль!E10+август!E10+сентябрь!E10+октябрь!E10+ноябрь!E10+декабрь!E10</f>
        <v>9.74</v>
      </c>
      <c r="F11" s="14">
        <f>январь!F10+февраль!F10+март!F10+апрель!F10+май!F10+июнь!F10+июль!F10+август!F10+сентябрь!F10+октябрь!F10+ноябрь!F10+декабрь!F10</f>
        <v>6117.7400000000007</v>
      </c>
      <c r="G11" s="14">
        <f>январь!G10+февраль!G10+март!G10+апрель!G10+май!G10+июнь!G10+июль!G10+август!G10+сентябрь!G10+октябрь!G10+ноябрь!G10+декабрь!G10</f>
        <v>12357.89</v>
      </c>
      <c r="H11" s="14">
        <f>январь!H10+февраль!H10+март!H10+апрель!H10+май!H10+июнь!H10+июль!H10+август!H10+сентябрь!H10+октябрь!H10+ноябрь!H10+декабрь!H10</f>
        <v>21.04</v>
      </c>
      <c r="I11" s="14">
        <f>январь!I10+февраль!I10+март!I10+апрель!I10+май!I10+июнь!I10+июль!I10+август!I10+сентябрь!I10+октябрь!I10+ноябрь!I10+декабрь!I10</f>
        <v>0</v>
      </c>
      <c r="J11" s="14">
        <f>январь!J10+февраль!J10+март!J10+апрель!J10+май!J10+июнь!J10+июль!J10+август!J10+сентябрь!J10+октябрь!J10+ноябрь!J10+декабрь!J10</f>
        <v>0</v>
      </c>
      <c r="K11" s="14">
        <f>январь!K10+февраль!K10+март!K10+апрель!K10+май!K10+июнь!K10+июль!K10+август!K10+сентябрь!K10+октябрь!K10+ноябрь!K10+декабрь!K10</f>
        <v>23268.46</v>
      </c>
      <c r="L11" s="14">
        <f>январь!L10+февраль!L10+март!L10+апрель!L10+май!L10+июнь!L10+июль!L10+август!L10+сентябрь!L10+октябрь!L10+ноябрь!L10+декабрь!L10</f>
        <v>3035.04</v>
      </c>
      <c r="M11" s="14">
        <f t="shared" si="0"/>
        <v>26303.5</v>
      </c>
      <c r="N11" s="1"/>
    </row>
    <row r="12" spans="1:14" x14ac:dyDescent="0.25">
      <c r="A12" s="13">
        <v>4</v>
      </c>
      <c r="B12" s="14" t="s">
        <v>6</v>
      </c>
      <c r="C12" s="14">
        <f>январь!C11+февраль!C11+март!C11+апрель!C11+май!C11+июнь!C11+июль!C11+август!C11+сентябрь!C11+октябрь!C11+ноябрь!C11+декабрь!C11</f>
        <v>0</v>
      </c>
      <c r="D12" s="14">
        <f>январь!D11+февраль!D11+март!D11+апрель!D11+май!D11+июнь!D11+июль!D11+август!D11+сентябрь!D11+октябрь!D11+ноябрь!D11+декабрь!D11</f>
        <v>0</v>
      </c>
      <c r="E12" s="14">
        <f>январь!E11+февраль!E11+март!E11+апрель!E11+май!E11+июнь!E11+июль!E11+август!E11+сентябрь!E11+октябрь!E11+ноябрь!E11+декабрь!E11</f>
        <v>0</v>
      </c>
      <c r="F12" s="14">
        <f>январь!F11+февраль!F11+март!F11+апрель!F11+май!F11+июнь!F11+июль!F11+август!F11+сентябрь!F11+октябрь!F11+ноябрь!F11+декабрь!F11</f>
        <v>0</v>
      </c>
      <c r="G12" s="14">
        <f>январь!G11+февраль!G11+март!G11+апрель!G11+май!G11+июнь!G11+июль!G11+август!G11+сентябрь!G11+октябрь!G11+ноябрь!G11+декабрь!G11</f>
        <v>0</v>
      </c>
      <c r="H12" s="14">
        <f>январь!H11+февраль!H11+март!H11+апрель!H11+май!H11+июнь!H11+июль!H11+август!H11+сентябрь!H11+октябрь!H11+ноябрь!H11+декабрь!H11</f>
        <v>0</v>
      </c>
      <c r="I12" s="14">
        <f>январь!I11+февраль!I11+март!I11+апрель!I11+май!I11+июнь!I11+июль!I11+август!I11+сентябрь!I11+октябрь!I11+ноябрь!I11+декабрь!I11</f>
        <v>0</v>
      </c>
      <c r="J12" s="14">
        <f>январь!J11+февраль!J11+март!J11+апрель!J11+май!J11+июнь!J11+июль!J11+август!J11+сентябрь!J11+октябрь!J11+ноябрь!J11+декабрь!J11</f>
        <v>0</v>
      </c>
      <c r="K12" s="14">
        <f>январь!K11+февраль!K11+март!K11+апрель!K11+май!K11+июнь!K11+июль!K11+август!K11+сентябрь!K11+октябрь!K11+ноябрь!K11+декабрь!K11</f>
        <v>182.52</v>
      </c>
      <c r="L12" s="14">
        <f>январь!L11+февраль!L11+март!L11+апрель!L11+май!L11+июнь!L11+июль!L11+август!L11+сентябрь!L11+октябрь!L11+ноябрь!L11+декабрь!L11</f>
        <v>0</v>
      </c>
      <c r="M12" s="14">
        <f t="shared" si="0"/>
        <v>182.52</v>
      </c>
      <c r="N12" s="1"/>
    </row>
    <row r="13" spans="1:14" x14ac:dyDescent="0.25">
      <c r="A13" s="13">
        <v>5</v>
      </c>
      <c r="B13" s="14" t="s">
        <v>7</v>
      </c>
      <c r="C13" s="14">
        <f>январь!C12+февраль!C12+март!C12+апрель!C12+май!C12+июнь!C12+июль!C12+август!C12+сентябрь!C12+октябрь!C12+ноябрь!C12+декабрь!C12</f>
        <v>0</v>
      </c>
      <c r="D13" s="14">
        <f>январь!D12+февраль!D12+март!D12+апрель!D12+май!D12+июнь!D12+июль!D12+август!D12+сентябрь!D12+октябрь!D12+ноябрь!D12+декабрь!D12</f>
        <v>0</v>
      </c>
      <c r="E13" s="14">
        <f>январь!E12+февраль!E12+март!E12+апрель!E12+май!E12+июнь!E12+июль!E12+август!E12+сентябрь!E12+октябрь!E12+ноябрь!E12+декабрь!E12</f>
        <v>0</v>
      </c>
      <c r="F13" s="14">
        <f>январь!F12+февраль!F12+март!F12+апрель!F12+май!F12+июнь!F12+июль!F12+август!F12+сентябрь!F12+октябрь!F12+ноябрь!F12+декабрь!F12</f>
        <v>0</v>
      </c>
      <c r="G13" s="14">
        <f>январь!G12+февраль!G12+март!G12+апрель!G12+май!G12+июнь!G12+июль!G12+август!G12+сентябрь!G12+октябрь!G12+ноябрь!G12+декабрь!G12</f>
        <v>0</v>
      </c>
      <c r="H13" s="14">
        <f>январь!H12+февраль!H12+март!H12+апрель!H12+май!H12+июнь!H12+июль!H12+август!H12+сентябрь!H12+октябрь!H12+ноябрь!H12+декабрь!H12</f>
        <v>0</v>
      </c>
      <c r="I13" s="14">
        <f>январь!I12+февраль!I12+март!I12+апрель!I12+май!I12+июнь!I12+июль!I12+август!I12+сентябрь!I12+октябрь!I12+ноябрь!I12+декабрь!I12</f>
        <v>0</v>
      </c>
      <c r="J13" s="14">
        <f>январь!J12+февраль!J12+март!J12+апрель!J12+май!J12+июнь!J12+июль!J12+август!J12+сентябрь!J12+октябрь!J12+ноябрь!J12+декабрь!J12</f>
        <v>0</v>
      </c>
      <c r="K13" s="14">
        <f>январь!K12+февраль!K12+март!K12+апрель!K12+май!K12+июнь!K12+июль!K12+август!K12+сентябрь!K12+октябрь!K12+ноябрь!K12+декабрь!K12</f>
        <v>201.12</v>
      </c>
      <c r="L13" s="14">
        <f>январь!L12+февраль!L12+март!L12+апрель!L12+май!L12+июнь!L12+июль!L12+август!L12+сентябрь!L12+октябрь!L12+ноябрь!L12+декабрь!L12</f>
        <v>0</v>
      </c>
      <c r="M13" s="14">
        <f t="shared" si="0"/>
        <v>201.12</v>
      </c>
      <c r="N13" s="1"/>
    </row>
    <row r="14" spans="1:14" x14ac:dyDescent="0.25">
      <c r="A14" s="13">
        <v>6</v>
      </c>
      <c r="B14" s="14" t="s">
        <v>8</v>
      </c>
      <c r="C14" s="14">
        <f>январь!C13+февраль!C13+март!C13+апрель!C13+май!C13+июнь!C13+июль!C13+август!C13+сентябрь!C13+октябрь!C13+ноябрь!C13+декабрь!C13</f>
        <v>0</v>
      </c>
      <c r="D14" s="14">
        <f>январь!D13+февраль!D13+март!D13+апрель!D13+май!D13+июнь!D13+июль!D13+август!D13+сентябрь!D13+октябрь!D13+ноябрь!D13+декабрь!D13</f>
        <v>0</v>
      </c>
      <c r="E14" s="14">
        <f>январь!E13+февраль!E13+март!E13+апрель!E13+май!E13+июнь!E13+июль!E13+август!E13+сентябрь!E13+октябрь!E13+ноябрь!E13+декабрь!E13</f>
        <v>0</v>
      </c>
      <c r="F14" s="14">
        <f>январь!F13+февраль!F13+март!F13+апрель!F13+май!F13+июнь!F13+июль!F13+август!F13+сентябрь!F13+октябрь!F13+ноябрь!F13+декабрь!F13</f>
        <v>0</v>
      </c>
      <c r="G14" s="14">
        <f>январь!G13+февраль!G13+март!G13+апрель!G13+май!G13+июнь!G13+июль!G13+август!G13+сентябрь!G13+октябрь!G13+ноябрь!G13+декабрь!G13</f>
        <v>0</v>
      </c>
      <c r="H14" s="14">
        <f>январь!H13+февраль!H13+март!H13+апрель!H13+май!H13+июнь!H13+июль!H13+август!H13+сентябрь!H13+октябрь!H13+ноябрь!H13+декабрь!H13</f>
        <v>0</v>
      </c>
      <c r="I14" s="14">
        <f>январь!I13+февраль!I13+март!I13+апрель!I13+май!I13+июнь!I13+июль!I13+август!I13+сентябрь!I13+октябрь!I13+ноябрь!I13+декабрь!I13</f>
        <v>0</v>
      </c>
      <c r="J14" s="14">
        <f>январь!J13+февраль!J13+март!J13+апрель!J13+май!J13+июнь!J13+июль!J13+август!J13+сентябрь!J13+октябрь!J13+ноябрь!J13+декабрь!J13</f>
        <v>0</v>
      </c>
      <c r="K14" s="14">
        <f>январь!K13+февраль!K13+март!K13+апрель!K13+май!K13+июнь!K13+июль!K13+август!K13+сентябрь!K13+октябрь!K13+ноябрь!K13+декабрь!K13</f>
        <v>110.66</v>
      </c>
      <c r="L14" s="14">
        <f>январь!L13+февраль!L13+март!L13+апрель!L13+май!L13+июнь!L13+июль!L13+август!L13+сентябрь!L13+октябрь!L13+ноябрь!L13+декабрь!L13</f>
        <v>0</v>
      </c>
      <c r="M14" s="14">
        <f t="shared" si="0"/>
        <v>110.66</v>
      </c>
      <c r="N14" s="1"/>
    </row>
    <row r="15" spans="1:14" x14ac:dyDescent="0.25">
      <c r="A15" s="13">
        <v>7</v>
      </c>
      <c r="B15" s="14" t="s">
        <v>9</v>
      </c>
      <c r="C15" s="14">
        <f>январь!C14+февраль!C14+март!C14+апрель!C14+май!C14+июнь!C14+июль!C14+август!C14+сентябрь!C14+октябрь!C14+ноябрь!C14+декабрь!C14</f>
        <v>173.54</v>
      </c>
      <c r="D15" s="14">
        <f>январь!D14+февраль!D14+март!D14+апрель!D14+май!D14+июнь!D14+июль!D14+август!D14+сентябрь!D14+октябрь!D14+ноябрь!D14+декабрь!D14</f>
        <v>8.4600000000000009</v>
      </c>
      <c r="E15" s="14">
        <f>январь!E14+февраль!E14+март!E14+апрель!E14+май!E14+июнь!E14+июль!E14+август!E14+сентябрь!E14+октябрь!E14+ноябрь!E14+декабрь!E14</f>
        <v>185.49999999999997</v>
      </c>
      <c r="F15" s="14">
        <f>январь!F14+февраль!F14+март!F14+апрель!F14+май!F14+июнь!F14+июль!F14+август!F14+сентябрь!F14+октябрь!F14+ноябрь!F14+декабрь!F14</f>
        <v>23222.3</v>
      </c>
      <c r="G15" s="14">
        <f>январь!G14+февраль!G14+март!G14+апрель!G14+май!G14+июнь!G14+июль!G14+август!G14+сентябрь!G14+октябрь!G14+ноябрь!G14+декабрь!G14</f>
        <v>60386.22</v>
      </c>
      <c r="H15" s="14">
        <f>январь!H14+февраль!H14+март!H14+апрель!H14+май!H14+июнь!H14+июль!H14+август!H14+сентябрь!H14+октябрь!H14+ноябрь!H14+декабрь!H14</f>
        <v>1130.79</v>
      </c>
      <c r="I15" s="14">
        <f>январь!I14+февраль!I14+март!I14+апрель!I14+май!I14+июнь!I14+июль!I14+август!I14+сентябрь!I14+октябрь!I14+ноябрь!I14+декабрь!I14</f>
        <v>16079.399999999998</v>
      </c>
      <c r="J15" s="14">
        <f>январь!J14+февраль!J14+март!J14+апрель!J14+май!J14+июнь!J14+июль!J14+август!J14+сентябрь!J14+октябрь!J14+ноябрь!J14+декабрь!J14</f>
        <v>0</v>
      </c>
      <c r="K15" s="14">
        <f>январь!K14+февраль!K14+март!K14+апрель!K14+май!K14+июнь!K14+июль!K14+август!K14+сентябрь!K14+октябрь!K14+ноябрь!K14+декабрь!K14</f>
        <v>134672.78999999998</v>
      </c>
      <c r="L15" s="14">
        <f>январь!L14+февраль!L14+март!L14+апрель!L14+май!L14+июнь!L14+июль!L14+август!L14+сентябрь!L14+октябрь!L14+ноябрь!L14+декабрь!L14</f>
        <v>2655.7999999999997</v>
      </c>
      <c r="M15" s="14">
        <f t="shared" si="0"/>
        <v>137328.58999999997</v>
      </c>
      <c r="N15" s="1"/>
    </row>
    <row r="16" spans="1:14" x14ac:dyDescent="0.25">
      <c r="A16" s="13">
        <v>8</v>
      </c>
      <c r="B16" s="14" t="s">
        <v>10</v>
      </c>
      <c r="C16" s="14">
        <f>январь!C15+февраль!C15+март!C15+апрель!C15+май!C15+июнь!C15+июль!C15+август!C15+сентябрь!C15+октябрь!C15+ноябрь!C15+декабрь!C15</f>
        <v>175.70000000000005</v>
      </c>
      <c r="D16" s="14">
        <f>январь!D15+февраль!D15+март!D15+апрель!D15+май!D15+июнь!D15+июль!D15+август!D15+сентябрь!D15+октябрь!D15+ноябрь!D15+декабрь!D15</f>
        <v>6.4600000000000017</v>
      </c>
      <c r="E16" s="14">
        <f>январь!E15+февраль!E15+март!E15+апрель!E15+май!E15+июнь!E15+июль!E15+август!E15+сентябрь!E15+октябрь!E15+ноябрь!E15+декабрь!E15</f>
        <v>182.16</v>
      </c>
      <c r="F16" s="14">
        <f>январь!F15+февраль!F15+март!F15+апрель!F15+май!F15+июнь!F15+июль!F15+август!F15+сентябрь!F15+октябрь!F15+ноябрь!F15+декабрь!F15</f>
        <v>30256.030000000002</v>
      </c>
      <c r="G16" s="14">
        <f>январь!G15+февраль!G15+март!G15+апрель!G15+май!G15+июнь!G15+июль!G15+август!G15+сентябрь!G15+октябрь!G15+ноябрь!G15+декабрь!G15</f>
        <v>74387.77</v>
      </c>
      <c r="H16" s="14">
        <f>январь!H15+февраль!H15+март!H15+апрель!H15+май!H15+июнь!H15+июль!H15+август!H15+сентябрь!H15+октябрь!H15+ноябрь!H15+декабрь!H15</f>
        <v>170.09</v>
      </c>
      <c r="I16" s="14">
        <f>январь!I15+февраль!I15+март!I15+апрель!I15+май!I15+июнь!I15+июль!I15+август!I15+сентябрь!I15+октябрь!I15+ноябрь!I15+декабрь!I15</f>
        <v>15030.829999999998</v>
      </c>
      <c r="J16" s="14">
        <f>январь!J15+февраль!J15+март!J15+апрель!J15+май!J15+июнь!J15+июль!J15+август!J15+сентябрь!J15+октябрь!J15+ноябрь!J15+декабрь!J15</f>
        <v>0</v>
      </c>
      <c r="K16" s="14">
        <v>149742.28</v>
      </c>
      <c r="L16" s="14">
        <f>январь!L15+февраль!L15+март!L15+апрель!L15+май!L15+июнь!L15+июль!L15+август!L15+сентябрь!L15+октябрь!L15+ноябрь!L15+декабрь!L15</f>
        <v>1965.9399999999998</v>
      </c>
      <c r="M16" s="14">
        <f t="shared" si="0"/>
        <v>151708.22</v>
      </c>
      <c r="N16" s="1"/>
    </row>
    <row r="17" spans="1:14" x14ac:dyDescent="0.25">
      <c r="A17" s="13">
        <v>9</v>
      </c>
      <c r="B17" s="14" t="s">
        <v>11</v>
      </c>
      <c r="C17" s="14">
        <f>январь!C16+февраль!C16+март!C16+апрель!C16+май!C16+июнь!C16+июль!C16+август!C16+сентябрь!C16+октябрь!C16+ноябрь!C16+декабрь!C16</f>
        <v>141.48000000000002</v>
      </c>
      <c r="D17" s="14">
        <f>январь!D16+февраль!D16+март!D16+апрель!D16+май!D16+июнь!D16+июль!D16+август!D16+сентябрь!D16+октябрь!D16+ноябрь!D16+декабрь!D16</f>
        <v>6.36</v>
      </c>
      <c r="E17" s="14">
        <f>январь!E16+февраль!E16+март!E16+апрель!E16+май!E16+июнь!E16+июль!E16+август!E16+сентябрь!E16+октябрь!E16+ноябрь!E16+декабрь!E16</f>
        <v>147.74</v>
      </c>
      <c r="F17" s="14">
        <f>январь!F16+февраль!F16+март!F16+апрель!F16+май!F16+июнь!F16+июль!F16+август!F16+сентябрь!F16+октябрь!F16+ноябрь!F16+декабрь!F16</f>
        <v>19471.999999999996</v>
      </c>
      <c r="G17" s="14">
        <f>январь!G16+февраль!G16+март!G16+апрель!G16+май!G16+июнь!G16+июль!G16+август!G16+сентябрь!G16+октябрь!G16+ноябрь!G16+декабрь!G16</f>
        <v>49370.270000000011</v>
      </c>
      <c r="H17" s="14">
        <f>январь!H16+февраль!H16+март!H16+апрель!H16+май!H16+июнь!H16+июль!H16+август!H16+сентябрь!H16+октябрь!H16+ноябрь!H16+декабрь!H16</f>
        <v>184.97</v>
      </c>
      <c r="I17" s="14">
        <f>январь!I16+февраль!I16+март!I16+апрель!I16+май!I16+июнь!I16+июль!I16+август!I16+сентябрь!I16+октябрь!I16+ноябрь!I16+декабрь!I16</f>
        <v>15278.81</v>
      </c>
      <c r="J17" s="14">
        <f>январь!J16+февраль!J16+март!J16+апрель!J16+май!J16+июнь!J16+июль!J16+август!J16+сентябрь!J16+октябрь!J16+ноябрь!J16+декабрь!J16</f>
        <v>0</v>
      </c>
      <c r="K17" s="14">
        <f>январь!K16+февраль!K16+март!K16+апрель!K16+май!K16+июнь!K16+июль!K16+август!K16+сентябрь!K16+октябрь!K16+ноябрь!K16+декабрь!K16</f>
        <v>111601.46000000002</v>
      </c>
      <c r="L17" s="14">
        <f>январь!L16+февраль!L16+март!L16+апрель!L16+май!L16+июнь!L16+июль!L16+август!L16+сентябрь!L16+октябрь!L16+ноябрь!L16+декабрь!L16</f>
        <v>15853.34</v>
      </c>
      <c r="M17" s="14">
        <f t="shared" si="0"/>
        <v>127454.80000000002</v>
      </c>
      <c r="N17" s="1"/>
    </row>
    <row r="18" spans="1:14" x14ac:dyDescent="0.25">
      <c r="A18" s="13">
        <v>10</v>
      </c>
      <c r="B18" s="14" t="s">
        <v>12</v>
      </c>
      <c r="C18" s="14">
        <f>январь!C17+февраль!C17+март!C17+апрель!C17+май!C17+июнь!C17+июль!C17+август!C17+сентябрь!C17+октябрь!C17+ноябрь!C17+декабрь!C17</f>
        <v>305.23</v>
      </c>
      <c r="D18" s="14">
        <f>январь!D17+февраль!D17+март!D17+апрель!D17+май!D17+июнь!D17+июль!D17+август!D17+сентябрь!D17+октябрь!D17+ноябрь!D17+декабрь!D17</f>
        <v>5.2600000000000007</v>
      </c>
      <c r="E18" s="14">
        <f>январь!E17+февраль!E17+март!E17+апрель!E17+май!E17+июнь!E17+июль!E17+август!E17+сентябрь!E17+октябрь!E17+ноябрь!E17+декабрь!E17</f>
        <v>310.99000000000007</v>
      </c>
      <c r="F18" s="14">
        <f>январь!F17+февраль!F17+март!F17+апрель!F17+май!F17+июнь!F17+июль!F17+август!F17+сентябрь!F17+октябрь!F17+ноябрь!F17+декабрь!F17</f>
        <v>32864.100000000006</v>
      </c>
      <c r="G18" s="14">
        <f>январь!G17+февраль!G17+март!G17+апрель!G17+май!G17+июнь!G17+июль!G17+август!G17+сентябрь!G17+октябрь!G17+ноябрь!G17+декабрь!G17</f>
        <v>92226.98000000001</v>
      </c>
      <c r="H18" s="14">
        <f>январь!H17+февраль!H17+март!H17+апрель!H17+май!H17+июнь!H17+июль!H17+август!H17+сентябрь!H17+октябрь!H17+ноябрь!H17+декабрь!H17</f>
        <v>6103.88</v>
      </c>
      <c r="I18" s="14">
        <f>январь!I17+февраль!I17+март!I17+апрель!I17+май!I17+июнь!I17+июль!I17+август!I17+сентябрь!I17+октябрь!I17+ноябрь!I17+декабрь!I17</f>
        <v>25231.17</v>
      </c>
      <c r="J18" s="14">
        <f>январь!J17+февраль!J17+март!J17+апрель!J17+май!J17+июнь!J17+июль!J17+август!J17+сентябрь!J17+октябрь!J17+ноябрь!J17+декабрь!J17</f>
        <v>0</v>
      </c>
      <c r="K18" s="14">
        <f>январь!K17+февраль!K17+март!K17+апрель!K17+май!K17+июнь!K17+июль!K17+август!K17+сентябрь!K17+октябрь!K17+ноябрь!K17+декабрь!K17</f>
        <v>213309.10000000003</v>
      </c>
      <c r="L18" s="14">
        <f>январь!L17+февраль!L17+март!L17+апрель!L17+май!L17+июнь!L17+июль!L17+август!L17+сентябрь!L17+октябрь!L17+ноябрь!L17+декабрь!L17</f>
        <v>494.17999999999995</v>
      </c>
      <c r="M18" s="14">
        <f t="shared" si="0"/>
        <v>213803.28000000003</v>
      </c>
      <c r="N18" s="1"/>
    </row>
    <row r="19" spans="1:14" x14ac:dyDescent="0.25">
      <c r="A19" s="13">
        <v>11</v>
      </c>
      <c r="B19" s="14" t="s">
        <v>13</v>
      </c>
      <c r="C19" s="14">
        <f>январь!C18+февраль!C18+март!C18+апрель!C18+май!C18+июнь!C18+июль!C18+август!C18+сентябрь!C18+октябрь!C18+ноябрь!C18+декабрь!C18</f>
        <v>17.38</v>
      </c>
      <c r="D19" s="14">
        <f>январь!D18+февраль!D18+март!D18+апрель!D18+май!D18+июнь!D18+июль!D18+август!D18+сентябрь!D18+октябрь!D18+ноябрь!D18+декабрь!D18</f>
        <v>5</v>
      </c>
      <c r="E19" s="14">
        <f>январь!E18+февраль!E18+март!E18+апрель!E18+май!E18+июнь!E18+июль!E18+август!E18+сентябрь!E18+октябрь!E18+ноябрь!E18+декабрь!E18</f>
        <v>22.38</v>
      </c>
      <c r="F19" s="14">
        <f>январь!F18+февраль!F18+март!F18+апрель!F18+май!F18+июнь!F18+июль!F18+август!F18+сентябрь!F18+октябрь!F18+ноябрь!F18+декабрь!F18</f>
        <v>964.57999999999993</v>
      </c>
      <c r="G19" s="14">
        <f>январь!G18+февраль!G18+март!G18+апрель!G18+май!G18+июнь!G18+июль!G18+август!G18+сентябрь!G18+октябрь!G18+ноябрь!G18+декабрь!G18</f>
        <v>2882.9700000000003</v>
      </c>
      <c r="H19" s="14">
        <f>январь!H18+февраль!H18+март!H18+апрель!H18+май!H18+июнь!H18+июль!H18+август!H18+сентябрь!H18+октябрь!H18+ноябрь!H18+декабрь!H18</f>
        <v>9.4</v>
      </c>
      <c r="I19" s="14">
        <f>январь!I18+февраль!I18+март!I18+апрель!I18+май!I18+июнь!I18+июль!I18+август!I18+сентябрь!I18+октябрь!I18+ноябрь!I18+декабрь!I18</f>
        <v>1225.4699999999998</v>
      </c>
      <c r="J19" s="14">
        <f>январь!J18+февраль!J18+март!J18+апрель!J18+май!J18+июнь!J18+июль!J18+август!J18+сентябрь!J18+октябрь!J18+ноябрь!J18+декабрь!J18</f>
        <v>0</v>
      </c>
      <c r="K19" s="14">
        <f>январь!K18+февраль!K18+март!K18+апрель!K18+май!K18+июнь!K18+июль!K18+август!K18+сентябрь!K18+октябрь!K18+ноябрь!K18+декабрь!K18</f>
        <v>6728.77</v>
      </c>
      <c r="L19" s="14">
        <f>январь!L18+февраль!L18+март!L18+апрель!L18+май!L18+июнь!L18+июль!L18+август!L18+сентябрь!L18+октябрь!L18+ноябрь!L18+декабрь!L18</f>
        <v>0</v>
      </c>
      <c r="M19" s="14">
        <f t="shared" si="0"/>
        <v>6728.77</v>
      </c>
      <c r="N19" s="1"/>
    </row>
    <row r="20" spans="1:14" x14ac:dyDescent="0.25">
      <c r="A20" s="13">
        <v>12</v>
      </c>
      <c r="B20" s="14" t="s">
        <v>14</v>
      </c>
      <c r="C20" s="14">
        <f>январь!C19+февраль!C19+март!C19+апрель!C19+май!C19+июнь!C19+июль!C19+август!C19+сентябрь!C19+октябрь!C19+ноябрь!C19+декабрь!C19</f>
        <v>12.36</v>
      </c>
      <c r="D20" s="14">
        <f>январь!D19+февраль!D19+март!D19+апрель!D19+май!D19+июнь!D19+июль!D19+август!D19+сентябрь!D19+октябрь!D19+ноябрь!D19+декабрь!D19</f>
        <v>0</v>
      </c>
      <c r="E20" s="14">
        <f>январь!E19+февраль!E19+март!E19+апрель!E19+май!E19+июнь!E19+июль!E19+август!E19+сентябрь!E19+октябрь!E19+ноябрь!E19+декабрь!E19</f>
        <v>12.36</v>
      </c>
      <c r="F20" s="14">
        <f>январь!F19+февраль!F19+март!F19+апрель!F19+май!F19+июнь!F19+июль!F19+август!F19+сентябрь!F19+октябрь!F19+ноябрь!F19+декабрь!F19</f>
        <v>532.72</v>
      </c>
      <c r="G20" s="14">
        <f>январь!G19+февраль!G19+март!G19+апрель!G19+май!G19+июнь!G19+июль!G19+август!G19+сентябрь!G19+октябрь!G19+ноябрь!G19+декабрь!G19</f>
        <v>1617.4500000000003</v>
      </c>
      <c r="H20" s="14">
        <f>январь!H19+февраль!H19+март!H19+апрель!H19+май!H19+июнь!H19+июль!H19+август!H19+сентябрь!H19+октябрь!H19+ноябрь!H19+декабрь!H19</f>
        <v>9.4</v>
      </c>
      <c r="I20" s="14">
        <f>январь!I19+февраль!I19+март!I19+апрель!I19+май!I19+июнь!I19+июль!I19+август!I19+сентябрь!I19+октябрь!I19+ноябрь!I19+декабрь!I19</f>
        <v>803.04</v>
      </c>
      <c r="J20" s="14">
        <f>январь!J19+февраль!J19+март!J19+апрель!J19+май!J19+июнь!J19+июль!J19+август!J19+сентябрь!J19+октябрь!J19+ноябрь!J19+декабрь!J19</f>
        <v>0</v>
      </c>
      <c r="K20" s="14">
        <f>январь!K19+февраль!K19+март!K19+апрель!K19+май!K19+июнь!K19+июль!K19+август!K19+сентябрь!K19+октябрь!K19+ноябрь!K19+декабрь!K19</f>
        <v>4017.6099999999997</v>
      </c>
      <c r="L20" s="14">
        <f>январь!L19+февраль!L19+март!L19+апрель!L19+май!L19+июнь!L19+июль!L19+август!L19+сентябрь!L19+октябрь!L19+ноябрь!L19+декабрь!L19</f>
        <v>0</v>
      </c>
      <c r="M20" s="14">
        <f t="shared" si="0"/>
        <v>4017.6099999999997</v>
      </c>
      <c r="N20" s="1"/>
    </row>
    <row r="21" spans="1:14" x14ac:dyDescent="0.25">
      <c r="A21" s="13">
        <v>13</v>
      </c>
      <c r="B21" s="14" t="s">
        <v>15</v>
      </c>
      <c r="C21" s="14">
        <f>январь!C20+февраль!C20+март!C20+апрель!C20+май!C20+июнь!C20+июль!C20+август!C20+сентябрь!C20+октябрь!C20+ноябрь!C20+декабрь!C20</f>
        <v>16.88</v>
      </c>
      <c r="D21" s="14">
        <f>январь!D20+февраль!D20+март!D20+апрель!D20+май!D20+июнь!D20+июль!D20+август!D20+сентябрь!D20+октябрь!D20+ноябрь!D20+декабрь!D20</f>
        <v>0.5</v>
      </c>
      <c r="E21" s="14">
        <f>январь!E20+февраль!E20+март!E20+апрель!E20+май!E20+июнь!E20+июль!E20+август!E20+сентябрь!E20+октябрь!E20+ноябрь!E20+декабрь!E20</f>
        <v>17.38</v>
      </c>
      <c r="F21" s="14">
        <f>январь!F20+февраль!F20+март!F20+апрель!F20+май!F20+июнь!F20+июль!F20+август!F20+сентябрь!F20+октябрь!F20+ноябрь!F20+декабрь!F20</f>
        <v>749.07999999999993</v>
      </c>
      <c r="G21" s="14">
        <f>январь!G20+февраль!G20+март!G20+апрель!G20+май!G20+июнь!G20+июль!G20+август!G20+сентябрь!G20+октябрь!G20+ноябрь!G20+декабрь!G20</f>
        <v>2251.4700000000003</v>
      </c>
      <c r="H21" s="14">
        <f>январь!H20+февраль!H20+март!H20+апрель!H20+май!H20+июнь!H20+июль!H20+август!H20+сентябрь!H20+октябрь!H20+ноябрь!H20+декабрь!H20</f>
        <v>9.4</v>
      </c>
      <c r="I21" s="14">
        <f>январь!I20+февраль!I20+март!I20+апрель!I20+май!I20+июнь!I20+июль!I20+август!I20+сентябрь!I20+октябрь!I20+ноябрь!I20+декабрь!I20</f>
        <v>803.04</v>
      </c>
      <c r="J21" s="14">
        <f>январь!J20+февраль!J20+март!J20+апрель!J20+май!J20+июнь!J20+июль!J20+август!J20+сентябрь!J20+октябрь!J20+ноябрь!J20+декабрь!J20</f>
        <v>0</v>
      </c>
      <c r="K21" s="14">
        <f>январь!K20+февраль!K20+март!K20+апрель!K20+май!K20+июнь!K20+июль!K20+август!K20+сентябрь!K20+октябрь!K20+ноябрь!K20+декабрь!K20</f>
        <v>5468.93</v>
      </c>
      <c r="L21" s="14">
        <f>январь!L20+февраль!L20+март!L20+апрель!L20+май!L20+июнь!L20+июль!L20+август!L20+сентябрь!L20+октябрь!L20+ноябрь!L20+декабрь!L20</f>
        <v>0</v>
      </c>
      <c r="M21" s="14">
        <f t="shared" si="0"/>
        <v>5468.93</v>
      </c>
      <c r="N21" s="1"/>
    </row>
    <row r="22" spans="1:14" x14ac:dyDescent="0.25">
      <c r="A22" s="13">
        <v>14</v>
      </c>
      <c r="B22" s="14" t="s">
        <v>16</v>
      </c>
      <c r="C22" s="14">
        <f>январь!C21+февраль!C21+март!C21+апрель!C21+май!C21+июнь!C21+июль!C21+август!C21+сентябрь!C21+октябрь!C21+ноябрь!C21+декабрь!C21</f>
        <v>179.99000000000004</v>
      </c>
      <c r="D22" s="14">
        <f>январь!D21+февраль!D21+март!D21+апрель!D21+май!D21+июнь!D21+июль!D21+август!D21+сентябрь!D21+октябрь!D21+ноябрь!D21+декабрь!D21</f>
        <v>1</v>
      </c>
      <c r="E22" s="14">
        <f>январь!E21+февраль!E21+март!E21+апрель!E21+май!E21+июнь!E21+июль!E21+август!E21+сентябрь!E21+октябрь!E21+ноябрь!E21+декабрь!E21</f>
        <v>180.99000000000004</v>
      </c>
      <c r="F22" s="14">
        <f>январь!F21+февраль!F21+март!F21+апрель!F21+май!F21+июнь!F21+июль!F21+август!F21+сентябрь!F21+октябрь!F21+ноябрь!F21+декабрь!F21</f>
        <v>22808.710000000003</v>
      </c>
      <c r="G22" s="14">
        <f>январь!G21+февраль!G21+март!G21+апрель!G21+май!G21+июнь!G21+июль!G21+август!G21+сентябрь!G21+октябрь!G21+ноябрь!G21+декабрь!G21</f>
        <v>51959.200000000004</v>
      </c>
      <c r="H22" s="14">
        <f>январь!H21+февраль!H21+март!H21+апрель!H21+май!H21+июнь!H21+июль!H21+август!H21+сентябрь!H21+октябрь!H21+ноябрь!H21+декабрь!H21</f>
        <v>256.16000000000003</v>
      </c>
      <c r="I22" s="14">
        <f>январь!I21+февраль!I21+март!I21+апрель!I21+май!I21+июнь!I21+июль!I21+август!I21+сентябрь!I21+октябрь!I21+ноябрь!I21+декабрь!I21</f>
        <v>815.88</v>
      </c>
      <c r="J22" s="14">
        <f>январь!J21+февраль!J21+март!J21+апрель!J21+май!J21+июнь!J21+июль!J21+август!J21+сентябрь!J21+октябрь!J21+ноябрь!J21+декабрь!J21</f>
        <v>0</v>
      </c>
      <c r="K22" s="14">
        <f>январь!K21+февраль!K21+март!K21+апрель!K21+май!K21+июнь!K21+июль!K21+август!K21+сентябрь!K21+октябрь!K21+ноябрь!K21+декабрь!K21</f>
        <v>103688.51000000001</v>
      </c>
      <c r="L22" s="14">
        <f>январь!L21+февраль!L21+март!L21+апрель!L21+май!L21+июнь!L21+июль!L21+август!L21+сентябрь!L21+октябрь!L21+ноябрь!L21+декабрь!L21</f>
        <v>1316.81</v>
      </c>
      <c r="M22" s="14">
        <f t="shared" si="0"/>
        <v>105005.32</v>
      </c>
      <c r="N22" s="1">
        <f>20.54+20.84</f>
        <v>41.379999999999995</v>
      </c>
    </row>
    <row r="23" spans="1:14" x14ac:dyDescent="0.25">
      <c r="A23" s="13">
        <v>15</v>
      </c>
      <c r="B23" s="14" t="s">
        <v>17</v>
      </c>
      <c r="C23" s="14">
        <f>январь!C22+февраль!C22+март!C22+апрель!C22+май!C22+июнь!C22+июль!C22+август!C22+сентябрь!C22+октябрь!C22+ноябрь!C22+декабрь!C22</f>
        <v>125.14</v>
      </c>
      <c r="D23" s="14">
        <f>январь!D22+февраль!D22+март!D22+апрель!D22+май!D22+июнь!D22+июль!D22+август!D22+сентябрь!D22+октябрь!D22+ноябрь!D22+декабрь!D22</f>
        <v>0</v>
      </c>
      <c r="E23" s="14">
        <f>январь!E22+февраль!E22+март!E22+апрель!E22+май!E22+июнь!E22+июль!E22+август!E22+сентябрь!E22+октябрь!E22+ноябрь!E22+декабрь!E22</f>
        <v>125.14</v>
      </c>
      <c r="F23" s="14">
        <f>январь!F22+февраль!F22+март!F22+апрель!F22+май!F22+июнь!F22+июль!F22+август!F22+сентябрь!F22+октябрь!F22+ноябрь!F22+декабрь!F22</f>
        <v>21636.54</v>
      </c>
      <c r="G23" s="14">
        <f>январь!G22+февраль!G22+март!G22+апрель!G22+май!G22+июнь!G22+июль!G22+август!G22+сентябрь!G22+октябрь!G22+ноябрь!G22+декабрь!G22</f>
        <v>47373.13</v>
      </c>
      <c r="H23" s="14">
        <f>январь!H22+февраль!H22+март!H22+апрель!H22+май!H22+июнь!H22+июль!H22+август!H22+сентябрь!H22+октябрь!H22+ноябрь!H22+декабрь!H22</f>
        <v>88.95</v>
      </c>
      <c r="I23" s="14">
        <f>январь!I22+февраль!I22+март!I22+апрель!I22+май!I22+июнь!I22+июль!I22+август!I22+сентябрь!I22+октябрь!I22+ноябрь!I22+декабрь!I22</f>
        <v>380.39</v>
      </c>
      <c r="J23" s="14">
        <f>январь!J22+февраль!J22+март!J22+апрель!J22+май!J22+июнь!J22+июль!J22+август!J22+сентябрь!J22+октябрь!J22+ноябрь!J22+декабрь!J22</f>
        <v>0</v>
      </c>
      <c r="K23" s="14">
        <f>январь!K22+февраль!K22+март!K22+апрель!K22+май!K22+июнь!K22+июль!K22+август!K22+сентябрь!K22+октябрь!K22+ноябрь!K22+декабрь!K22</f>
        <v>92311.48000000001</v>
      </c>
      <c r="L23" s="14">
        <f>январь!L22+февраль!L22+март!L22+апрель!L22+май!L22+июнь!L22+июль!L22+август!L22+сентябрь!L22+октябрь!L22+ноябрь!L22+декабрь!L22</f>
        <v>4134.21</v>
      </c>
      <c r="M23" s="14">
        <f t="shared" si="0"/>
        <v>96445.690000000017</v>
      </c>
      <c r="N23" s="1"/>
    </row>
    <row r="24" spans="1:14" x14ac:dyDescent="0.25">
      <c r="A24" s="13">
        <v>16</v>
      </c>
      <c r="B24" s="14" t="s">
        <v>18</v>
      </c>
      <c r="C24" s="14">
        <f>январь!C23+февраль!C23+март!C23+апрель!C23+май!C23+июнь!C23+июль!C23+август!C23+сентябрь!C23+октябрь!C23+ноябрь!C23+декабрь!C23</f>
        <v>190.14000000000001</v>
      </c>
      <c r="D24" s="14">
        <f>январь!D23+февраль!D23+март!D23+апрель!D23+май!D23+июнь!D23+июль!D23+август!D23+сентябрь!D23+октябрь!D23+ноябрь!D23+декабрь!D23</f>
        <v>19.290000000000006</v>
      </c>
      <c r="E24" s="14">
        <f>январь!E23+февраль!E23+март!E23+апрель!E23+май!E23+июнь!E23+июль!E23+август!E23+сентябрь!E23+октябрь!E23+ноябрь!E23+декабрь!E23</f>
        <v>209.63</v>
      </c>
      <c r="F24" s="14">
        <f>январь!F23+февраль!F23+март!F23+апрель!F23+май!F23+июнь!F23+июль!F23+август!F23+сентябрь!F23+октябрь!F23+ноябрь!F23+декабрь!F23</f>
        <v>26401.9</v>
      </c>
      <c r="G24" s="14">
        <f>январь!G23+февраль!G23+март!G23+апрель!G23+май!G23+июнь!G23+июль!G23+август!G23+сентябрь!G23+октябрь!G23+ноябрь!G23+декабрь!G23</f>
        <v>60127.100000000006</v>
      </c>
      <c r="H24" s="14">
        <f>январь!H23+февраль!H23+март!H23+апрель!H23+май!H23+июнь!H23+июль!H23+август!H23+сентябрь!H23+октябрь!H23+ноябрь!H23+декабрь!H23</f>
        <v>164.8</v>
      </c>
      <c r="I24" s="14">
        <f>январь!I23+февраль!I23+март!I23+апрель!I23+май!I23+июнь!I23+июль!I23+август!I23+сентябрь!I23+октябрь!I23+ноябрь!I23+декабрь!I23</f>
        <v>380.39</v>
      </c>
      <c r="J24" s="14">
        <f>январь!J23+февраль!J23+март!J23+апрель!J23+май!J23+июнь!J23+июль!J23+август!J23+сентябрь!J23+октябрь!J23+ноябрь!J23+декабрь!J23</f>
        <v>0</v>
      </c>
      <c r="K24" s="14">
        <f>январь!K23+февраль!K23+март!K23+апрель!K23+май!K23+июнь!K23+июль!K23+август!K23+сентябрь!K23+октябрь!K23+ноябрь!K23+декабрь!K23</f>
        <v>117255.24000000002</v>
      </c>
      <c r="L24" s="14">
        <f>январь!L23+февраль!L23+март!L23+апрель!L23+май!L23+июнь!L23+июль!L23+август!L23+сентябрь!L23+октябрь!L23+ноябрь!L23+декабрь!L23</f>
        <v>10432.010000000002</v>
      </c>
      <c r="M24" s="14">
        <f t="shared" si="0"/>
        <v>127687.25000000003</v>
      </c>
      <c r="N24" s="1"/>
    </row>
    <row r="25" spans="1:14" x14ac:dyDescent="0.25">
      <c r="A25" s="13">
        <v>17</v>
      </c>
      <c r="B25" s="14" t="s">
        <v>19</v>
      </c>
      <c r="C25" s="14">
        <f>январь!C24+февраль!C24+март!C24+апрель!C24+май!C24+июнь!C24+июль!C24+август!C24+сентябрь!C24+октябрь!C24+ноябрь!C24+декабрь!C24</f>
        <v>198.04999999999998</v>
      </c>
      <c r="D25" s="14">
        <f>январь!D24+февраль!D24+март!D24+апрель!D24+май!D24+июнь!D24+июль!D24+август!D24+сентябрь!D24+октябрь!D24+ноябрь!D24+декабрь!D24</f>
        <v>28.820000000000004</v>
      </c>
      <c r="E25" s="14">
        <f>январь!E24+февраль!E24+март!E24+апрель!E24+май!E24+июнь!E24+июль!E24+август!E24+сентябрь!E24+октябрь!E24+ноябрь!E24+декабрь!E24</f>
        <v>226.87</v>
      </c>
      <c r="F25" s="14">
        <f>январь!F24+февраль!F24+март!F24+апрель!F24+май!F24+июнь!F24+июль!F24+август!F24+сентябрь!F24+октябрь!F24+ноябрь!F24+декабрь!F24</f>
        <v>28400.27</v>
      </c>
      <c r="G25" s="14">
        <f>январь!G24+февраль!G24+март!G24+апрель!G24+май!G24+июнь!G24+июль!G24+август!G24+сентябрь!G24+октябрь!G24+ноябрь!G24+декабрь!G24</f>
        <v>64982.959999999992</v>
      </c>
      <c r="H25" s="14">
        <f>январь!H24+февраль!H24+март!H24+апрель!H24+май!H24+июнь!H24+июль!H24+август!H24+сентябрь!H24+октябрь!H24+ноябрь!H24+декабрь!H24</f>
        <v>361.57</v>
      </c>
      <c r="I25" s="14">
        <f>январь!I24+февраль!I24+март!I24+апрель!I24+май!I24+июнь!I24+июль!I24+август!I24+сентябрь!I24+октябрь!I24+ноябрь!I24+декабрь!I24</f>
        <v>380.39</v>
      </c>
      <c r="J25" s="14">
        <f>январь!J24+февраль!J24+март!J24+апрель!J24+май!J24+июнь!J24+июль!J24+август!J24+сентябрь!J24+октябрь!J24+ноябрь!J24+декабрь!J24</f>
        <v>0</v>
      </c>
      <c r="K25" s="14">
        <f>январь!K24+февраль!K24+март!K24+апрель!K24+май!K24+июнь!K24+июль!K24+август!K24+сентябрь!K24+октябрь!K24+ноябрь!K24+декабрь!K24</f>
        <v>127538.57</v>
      </c>
      <c r="L25" s="14">
        <f>январь!L24+февраль!L24+март!L24+апрель!L24+май!L24+июнь!L24+июль!L24+август!L24+сентябрь!L24+октябрь!L24+ноябрь!L24+декабрь!L24</f>
        <v>5212.87</v>
      </c>
      <c r="M25" s="14">
        <f t="shared" si="0"/>
        <v>132751.44</v>
      </c>
      <c r="N25" s="1"/>
    </row>
    <row r="26" spans="1:14" x14ac:dyDescent="0.25">
      <c r="A26" s="13">
        <v>18</v>
      </c>
      <c r="B26" s="14" t="s">
        <v>20</v>
      </c>
      <c r="C26" s="14">
        <f>январь!C25+февраль!C25+март!C25+апрель!C25+май!C25+июнь!C25+июль!C25+август!C25+сентябрь!C25+октябрь!C25+ноябрь!C25+декабрь!C25</f>
        <v>256.83000000000004</v>
      </c>
      <c r="D26" s="14">
        <f>январь!D25+февраль!D25+март!D25+апрель!D25+май!D25+июнь!D25+июль!D25+август!D25+сентябрь!D25+октябрь!D25+ноябрь!D25+декабрь!D25</f>
        <v>18.370000000000005</v>
      </c>
      <c r="E26" s="14">
        <f>январь!E25+февраль!E25+март!E25+апрель!E25+май!E25+июнь!E25+июль!E25+август!E25+сентябрь!E25+октябрь!E25+ноябрь!E25+декабрь!E25</f>
        <v>282.04000000000002</v>
      </c>
      <c r="F26" s="14">
        <f>январь!F25+февраль!F25+март!F25+апрель!F25+май!F25+июнь!F25+июль!F25+август!F25+сентябрь!F25+октябрь!F25+ноябрь!F25+декабрь!F25</f>
        <v>30878.52</v>
      </c>
      <c r="G26" s="14">
        <f>январь!G25+февраль!G25+март!G25+апрель!G25+май!G25+июнь!G25+июль!G25+август!G25+сентябрь!G25+октябрь!G25+ноябрь!G25+декабрь!G25</f>
        <v>71938.39</v>
      </c>
      <c r="H26" s="14">
        <f>январь!H25+февраль!H25+март!H25+апрель!H25+май!H25+июнь!H25+июль!H25+август!H25+сентябрь!H25+октябрь!H25+ноябрь!H25+декабрь!H25</f>
        <v>293.89000000000004</v>
      </c>
      <c r="I26" s="14">
        <f>январь!I25+февраль!I25+март!I25+апрель!I25+май!I25+июнь!I25+июль!I25+август!I25+сентябрь!I25+октябрь!I25+ноябрь!I25+декабрь!I25</f>
        <v>2096.67</v>
      </c>
      <c r="J26" s="14">
        <f>январь!J25+февраль!J25+март!J25+апрель!J25+май!J25+июнь!J25+июль!J25+август!J25+сентябрь!J25+октябрь!J25+ноябрь!J25+декабрь!J25</f>
        <v>0</v>
      </c>
      <c r="K26" s="14">
        <f>январь!K25+февраль!K25+март!K25+апрель!K25+май!K25+июнь!K25+июль!K25+август!K25+сентябрь!K25+октябрь!K25+ноябрь!K25+декабрь!K25</f>
        <v>144221.20000000001</v>
      </c>
      <c r="L26" s="14">
        <f>январь!L25+февраль!L25+март!L25+апрель!L25+май!L25+июнь!L25+июль!L25+август!L25+сентябрь!L25+октябрь!L25+ноябрь!L25+декабрь!L25</f>
        <v>2654.7799999999997</v>
      </c>
      <c r="M26" s="14">
        <f t="shared" si="0"/>
        <v>146875.98000000001</v>
      </c>
      <c r="N26" s="1"/>
    </row>
    <row r="27" spans="1:14" x14ac:dyDescent="0.25">
      <c r="A27" s="13">
        <v>19</v>
      </c>
      <c r="B27" s="14" t="s">
        <v>21</v>
      </c>
      <c r="C27" s="14">
        <f>январь!C26+февраль!C26+март!C26+апрель!C26+май!C26+июнь!C26+июль!C26+август!C26+сентябрь!C26+октябрь!C26+ноябрь!C26+декабрь!C26</f>
        <v>23.099999999999998</v>
      </c>
      <c r="D27" s="14">
        <f>январь!D26+февраль!D26+март!D26+апрель!D26+май!D26+июнь!D26+июль!D26+август!D26+сентябрь!D26+октябрь!D26+ноябрь!D26+декабрь!D26</f>
        <v>4.3600000000000003</v>
      </c>
      <c r="E27" s="14">
        <f>январь!E26+февраль!E26+март!E26+апрель!E26+май!E26+июнь!E26+июль!E26+август!E26+сентябрь!E26+октябрь!E26+ноябрь!E26+декабрь!E26</f>
        <v>27.459999999999997</v>
      </c>
      <c r="F27" s="14">
        <f>январь!F26+февраль!F26+март!F26+апрель!F26+май!F26+июнь!F26+июль!F26+август!F26+сентябрь!F26+октябрь!F26+ноябрь!F26+декабрь!F26</f>
        <v>2731.6100000000006</v>
      </c>
      <c r="G27" s="14">
        <f>январь!G26+февраль!G26+март!G26+апрель!G26+май!G26+июнь!G26+июль!G26+август!G26+сентябрь!G26+октябрь!G26+ноябрь!G26+декабрь!G26</f>
        <v>7527.8300000000017</v>
      </c>
      <c r="H27" s="14">
        <f>январь!H26+февраль!H26+март!H26+апрель!H26+май!H26+июнь!H26+июль!H26+август!H26+сентябрь!H26+октябрь!H26+ноябрь!H26+декабрь!H26</f>
        <v>44.82</v>
      </c>
      <c r="I27" s="14">
        <f>январь!I26+февраль!I26+март!I26+апрель!I26+май!I26+июнь!I26+июль!I26+август!I26+сентябрь!I26+октябрь!I26+ноябрь!I26+декабрь!I26</f>
        <v>2256.11</v>
      </c>
      <c r="J27" s="14">
        <f>январь!J26+февраль!J26+март!J26+апрель!J26+май!J26+июнь!J26+июль!J26+август!J26+сентябрь!J26+октябрь!J26+ноябрь!J26+декабрь!J26</f>
        <v>1062.8700000000001</v>
      </c>
      <c r="K27" s="14">
        <f>январь!K26+февраль!K26+март!K26+апрель!K26+май!K26+июнь!K26+июль!K26+август!K26+сентябрь!K26+октябрь!K26+ноябрь!K26+декабрь!K26</f>
        <v>18537.239999999998</v>
      </c>
      <c r="L27" s="14">
        <f>январь!L26+февраль!L26+март!L26+апрель!L26+май!L26+июнь!L26+июль!L26+август!L26+сентябрь!L26+октябрь!L26+ноябрь!L26+декабрь!L26</f>
        <v>1471.64</v>
      </c>
      <c r="M27" s="14">
        <f t="shared" si="0"/>
        <v>20008.879999999997</v>
      </c>
      <c r="N27" s="1"/>
    </row>
    <row r="28" spans="1:14" x14ac:dyDescent="0.25">
      <c r="A28" s="13">
        <v>20</v>
      </c>
      <c r="B28" s="14" t="s">
        <v>22</v>
      </c>
      <c r="C28" s="14">
        <f>январь!C27+февраль!C27+март!C27+апрель!C27+май!C27+июнь!C27+июль!C27+август!C27+сентябрь!C27+октябрь!C27+ноябрь!C27+декабрь!C27</f>
        <v>17.010000000000002</v>
      </c>
      <c r="D28" s="14">
        <f>январь!D27+февраль!D27+март!D27+апрель!D27+май!D27+июнь!D27+июль!D27+август!D27+сентябрь!D27+октябрь!D27+ноябрь!D27+декабрь!D27</f>
        <v>0</v>
      </c>
      <c r="E28" s="14">
        <f>январь!E27+февраль!E27+март!E27+апрель!E27+май!E27+июнь!E27+июль!E27+август!E27+сентябрь!E27+октябрь!E27+ноябрь!E27+декабрь!E27</f>
        <v>17.010000000000002</v>
      </c>
      <c r="F28" s="14">
        <f>январь!F27+февраль!F27+март!F27+апрель!F27+май!F27+июнь!F27+июль!F27+август!F27+сентябрь!F27+октябрь!F27+ноябрь!F27+декабрь!F27</f>
        <v>1328.5600000000002</v>
      </c>
      <c r="G28" s="14">
        <f>январь!G27+февраль!G27+март!G27+апрель!G27+май!G27+июнь!G27+июль!G27+август!G27+сентябрь!G27+октябрь!G27+ноябрь!G27+декабрь!G27</f>
        <v>3962.64</v>
      </c>
      <c r="H28" s="14">
        <f>январь!H27+февраль!H27+март!H27+апрель!H27+май!H27+июнь!H27+июль!H27+август!H27+сентябрь!H27+октябрь!H27+ноябрь!H27+декабрь!H27</f>
        <v>0</v>
      </c>
      <c r="I28" s="14">
        <f>январь!I27+февраль!I27+март!I27+апрель!I27+май!I27+июнь!I27+июль!I27+август!I27+сентябрь!I27+октябрь!I27+ноябрь!I27+декабрь!I27</f>
        <v>2256.1</v>
      </c>
      <c r="J28" s="14">
        <f>январь!J27+февраль!J27+март!J27+апрель!J27+май!J27+июнь!J27+июль!J27+август!J27+сентябрь!J27+октябрь!J27+ноябрь!J27+декабрь!J27</f>
        <v>515.94999999999993</v>
      </c>
      <c r="K28" s="14">
        <f>январь!K27+февраль!K27+март!K27+апрель!K27+май!K27+июнь!K27+июль!K27+август!K27+сентябрь!K27+октябрь!K27+ноябрь!K27+декабрь!K27</f>
        <v>11064.15</v>
      </c>
      <c r="L28" s="14">
        <f>январь!L27+февраль!L27+март!L27+апрель!L27+май!L27+июнь!L27+июль!L27+август!L27+сентябрь!L27+октябрь!L27+ноябрь!L27+декабрь!L27</f>
        <v>3267.1000000000004</v>
      </c>
      <c r="M28" s="14">
        <f t="shared" si="0"/>
        <v>14331.25</v>
      </c>
      <c r="N28" s="1"/>
    </row>
    <row r="29" spans="1:14" x14ac:dyDescent="0.25">
      <c r="A29" s="13">
        <v>21</v>
      </c>
      <c r="B29" s="14" t="s">
        <v>23</v>
      </c>
      <c r="C29" s="14">
        <f>январь!C28+февраль!C28+март!C28+апрель!C28+май!C28+июнь!C28+июль!C28+август!C28+сентябрь!C28+октябрь!C28+ноябрь!C28+декабрь!C28</f>
        <v>27.2</v>
      </c>
      <c r="D29" s="14">
        <f>январь!D28+февраль!D28+март!D28+апрель!D28+май!D28+июнь!D28+июль!D28+август!D28+сентябрь!D28+октябрь!D28+ноябрь!D28+декабрь!D28</f>
        <v>0</v>
      </c>
      <c r="E29" s="14">
        <f>январь!E28+февраль!E28+март!E28+апрель!E28+май!E28+июнь!E28+июль!E28+август!E28+сентябрь!E28+октябрь!E28+ноябрь!E28+декабрь!E28</f>
        <v>27.2</v>
      </c>
      <c r="F29" s="14">
        <f>январь!F28+февраль!F28+март!F28+апрель!F28+май!F28+июнь!F28+июль!F28+август!F28+сентябрь!F28+октябрь!F28+ноябрь!F28+декабрь!F28</f>
        <v>1172.3300000000002</v>
      </c>
      <c r="G29" s="14">
        <f>январь!G28+февраль!G28+март!G28+апрель!G28+май!G28+июнь!G28+июль!G28+август!G28+сентябрь!G28+октябрь!G28+ноябрь!G28+декабрь!G28</f>
        <v>4488.04</v>
      </c>
      <c r="H29" s="14">
        <f>январь!H28+февраль!H28+март!H28+апрель!H28+май!H28+июнь!H28+июль!H28+август!H28+сентябрь!H28+октябрь!H28+ноябрь!H28+декабрь!H28</f>
        <v>0</v>
      </c>
      <c r="I29" s="14">
        <f>январь!I28+февраль!I28+март!I28+апрель!I28+май!I28+июнь!I28+июль!I28+август!I28+сентябрь!I28+октябрь!I28+ноябрь!I28+декабрь!I28</f>
        <v>2256.1</v>
      </c>
      <c r="J29" s="14">
        <f>январь!J28+февраль!J28+март!J28+апрель!J28+май!J28+июнь!J28+июль!J28+август!J28+сентябрь!J28+октябрь!J28+ноябрь!J28+декабрь!J28</f>
        <v>909.77</v>
      </c>
      <c r="K29" s="14">
        <f>январь!K28+февраль!K28+март!K28+апрель!K28+май!K28+июнь!K28+июль!K28+август!K28+сентябрь!K28+октябрь!K28+ноябрь!K28+декабрь!K28</f>
        <v>13682.749999999998</v>
      </c>
      <c r="L29" s="14">
        <f>январь!L28+февраль!L28+март!L28+апрель!L28+май!L28+июнь!L28+июль!L28+август!L28+сентябрь!L28+октябрь!L28+ноябрь!L28+декабрь!L28</f>
        <v>2482.6999999999998</v>
      </c>
      <c r="M29" s="14">
        <f t="shared" si="0"/>
        <v>16165.449999999997</v>
      </c>
      <c r="N29" s="1"/>
    </row>
    <row r="30" spans="1:14" x14ac:dyDescent="0.25">
      <c r="A30" s="13">
        <v>22</v>
      </c>
      <c r="B30" s="14" t="s">
        <v>24</v>
      </c>
      <c r="C30" s="14">
        <f>январь!C29+февраль!C29+март!C29+апрель!C29+май!C29+июнь!C29+июль!C29+август!C29+сентябрь!C29+октябрь!C29+ноябрь!C29+декабрь!C29</f>
        <v>150.33000000000001</v>
      </c>
      <c r="D30" s="14">
        <f>январь!D29+февраль!D29+март!D29+апрель!D29+май!D29+июнь!D29+июль!D29+август!D29+сентябрь!D29+октябрь!D29+ноябрь!D29+декабрь!D29</f>
        <v>11.44</v>
      </c>
      <c r="E30" s="14">
        <f>январь!E29+февраль!E29+март!E29+апрель!E29+май!E29+июнь!E29+июль!E29+август!E29+сентябрь!E29+октябрь!E29+ноябрь!E29+декабрь!E29</f>
        <v>161.77000000000001</v>
      </c>
      <c r="F30" s="14">
        <f>январь!F29+февраль!F29+март!F29+апрель!F29+май!F29+июнь!F29+июль!F29+август!F29+сентябрь!F29+октябрь!F29+ноябрь!F29+декабрь!F29</f>
        <v>21463.5</v>
      </c>
      <c r="G30" s="14">
        <f>январь!G29+февраль!G29+март!G29+апрель!G29+май!G29+июнь!G29+июль!G29+август!G29+сентябрь!G29+октябрь!G29+ноябрь!G29+декабрь!G29</f>
        <v>55174.62</v>
      </c>
      <c r="H30" s="14">
        <f>январь!H29+февраль!H29+март!H29+апрель!H29+май!H29+июнь!H29+июль!H29+август!H29+сентябрь!H29+октябрь!H29+ноябрь!H29+декабрь!H29</f>
        <v>156.01</v>
      </c>
      <c r="I30" s="14">
        <f>январь!I29+февраль!I29+март!I29+апрель!I29+май!I29+июнь!I29+июль!I29+август!I29+сентябрь!I29+октябрь!I29+ноябрь!I29+декабрь!I29</f>
        <v>10740.249999999998</v>
      </c>
      <c r="J30" s="14">
        <f>январь!J29+февраль!J29+март!J29+апрель!J29+май!J29+июнь!J29+июль!J29+август!J29+сентябрь!J29+октябрь!J29+ноябрь!J29+декабрь!J29</f>
        <v>0</v>
      </c>
      <c r="K30" s="14">
        <f>январь!K29+февраль!K29+март!K29+апрель!K29+май!K29+июнь!K29+июль!K29+август!K29+сентябрь!K29+октябрь!K29+ноябрь!K29+декабрь!K29</f>
        <v>115112.79000000001</v>
      </c>
      <c r="L30" s="14">
        <f>январь!L29+февраль!L29+март!L29+апрель!L29+май!L29+июнь!L29+июль!L29+август!L29+сентябрь!L29+октябрь!L29+ноябрь!L29+декабрь!L29</f>
        <v>519.89</v>
      </c>
      <c r="M30" s="14">
        <f t="shared" si="0"/>
        <v>115632.68000000001</v>
      </c>
      <c r="N30" s="1"/>
    </row>
    <row r="31" spans="1:14" x14ac:dyDescent="0.25">
      <c r="A31" s="13">
        <v>23</v>
      </c>
      <c r="B31" s="14" t="s">
        <v>25</v>
      </c>
      <c r="C31" s="14">
        <f>январь!C30+февраль!C30+март!C30+апрель!C30+май!C30+июнь!C30+июль!C30+август!C30+сентябрь!C30+октябрь!C30+ноябрь!C30+декабрь!C30</f>
        <v>155.24999999999997</v>
      </c>
      <c r="D31" s="14">
        <f>январь!D30+февраль!D30+март!D30+апрель!D30+май!D30+июнь!D30+июль!D30+август!D30+сентябрь!D30+октябрь!D30+ноябрь!D30+декабрь!D30</f>
        <v>10.239999999999998</v>
      </c>
      <c r="E31" s="14">
        <f>январь!E30+февраль!E30+март!E30+апрель!E30+май!E30+июнь!E30+июль!E30+август!E30+сентябрь!E30+октябрь!E30+ноябрь!E30+декабрь!E30</f>
        <v>165.79</v>
      </c>
      <c r="F31" s="14">
        <f>январь!F30+февраль!F30+март!F30+апрель!F30+май!F30+июнь!F30+июль!F30+август!F30+сентябрь!F30+октябрь!F30+ноябрь!F30+декабрь!F30</f>
        <v>22110.699999999997</v>
      </c>
      <c r="G31" s="14">
        <f>январь!G30+февраль!G30+март!G30+апрель!G30+май!G30+июнь!G30+июль!G30+август!G30+сентябрь!G30+октябрь!G30+ноябрь!G30+декабрь!G30</f>
        <v>56551.4</v>
      </c>
      <c r="H31" s="14">
        <f>январь!H30+февраль!H30+март!H30+апрель!H30+май!H30+июнь!H30+июль!H30+август!H30+сентябрь!H30+октябрь!H30+ноябрь!H30+декабрь!H30</f>
        <v>9.4</v>
      </c>
      <c r="I31" s="14">
        <f>январь!I30+февраль!I30+март!I30+апрель!I30+май!I30+июнь!I30+июль!I30+август!I30+сентябрь!I30+октябрь!I30+ноябрь!I30+декабрь!I30</f>
        <v>12859.649999999998</v>
      </c>
      <c r="J31" s="14">
        <f>январь!J30+февраль!J30+март!J30+апрель!J30+май!J30+июнь!J30+июль!J30+август!J30+сентябрь!J30+октябрь!J30+ноябрь!J30+декабрь!J30</f>
        <v>0</v>
      </c>
      <c r="K31" s="14">
        <f>январь!K30+февраль!K30+март!K30+апрель!K30+май!K30+июнь!K30+июль!K30+август!K30+сентябрь!K30+октябрь!K30+ноябрь!K30+декабрь!K30</f>
        <v>120386.57</v>
      </c>
      <c r="L31" s="14">
        <f>январь!L30+февраль!L30+март!L30+апрель!L30+май!L30+июнь!L30+июль!L30+август!L30+сентябрь!L30+октябрь!L30+ноябрь!L30+декабрь!L30</f>
        <v>527.83000000000004</v>
      </c>
      <c r="M31" s="14">
        <f t="shared" si="0"/>
        <v>120914.40000000001</v>
      </c>
      <c r="N31" s="1"/>
    </row>
    <row r="32" spans="1:14" x14ac:dyDescent="0.25">
      <c r="A32" s="13">
        <v>24</v>
      </c>
      <c r="B32" s="14" t="s">
        <v>26</v>
      </c>
      <c r="C32" s="14">
        <f>январь!C31+февраль!C31+март!C31+апрель!C31+май!C31+июнь!C31+июль!C31+август!C31+сентябрь!C31+октябрь!C31+ноябрь!C31+декабрь!C31</f>
        <v>0</v>
      </c>
      <c r="D32" s="14">
        <f>январь!D31+февраль!D31+март!D31+апрель!D31+май!D31+июнь!D31+июль!D31+август!D31+сентябрь!D31+октябрь!D31+ноябрь!D31+декабрь!D31</f>
        <v>1.3</v>
      </c>
      <c r="E32" s="14">
        <f>январь!E31+февраль!E31+март!E31+апрель!E31+май!E31+июнь!E31+июль!E31+август!E31+сентябрь!E31+октябрь!E31+ноябрь!E31+декабрь!E31</f>
        <v>1.3</v>
      </c>
      <c r="F32" s="14">
        <f>январь!F31+февраль!F31+март!F31+апрель!F31+май!F31+июнь!F31+июль!F31+август!F31+сентябрь!F31+октябрь!F31+ноябрь!F31+декабрь!F31</f>
        <v>56.03</v>
      </c>
      <c r="G32" s="14">
        <f>январь!G31+февраль!G31+март!G31+апрель!G31+май!G31+июнь!G31+июль!G31+август!G31+сентябрь!G31+октябрь!G31+ноябрь!G31+декабрь!G31</f>
        <v>213.45</v>
      </c>
      <c r="H32" s="14">
        <f>январь!H31+февраль!H31+март!H31+апрель!H31+май!H31+июнь!H31+июль!H31+август!H31+сентябрь!H31+октябрь!H31+ноябрь!H31+декабрь!H31</f>
        <v>0</v>
      </c>
      <c r="I32" s="14">
        <f>январь!I31+февраль!I31+март!I31+апрель!I31+май!I31+июнь!I31+июль!I31+август!I31+сентябрь!I31+октябрь!I31+ноябрь!I31+декабрь!I31</f>
        <v>3840.99</v>
      </c>
      <c r="J32" s="14">
        <f>январь!J31+февраль!J31+март!J31+апрель!J31+май!J31+июнь!J31+июль!J31+август!J31+сентябрь!J31+октябрь!J31+ноябрь!J31+декабрь!J31</f>
        <v>0</v>
      </c>
      <c r="K32" s="14">
        <f>январь!K31+февраль!K31+март!K31+апрель!K31+май!K31+июнь!K31+июль!K31+август!K31+сентябрь!K31+октябрь!K31+ноябрь!K31+декабрь!K31</f>
        <v>4795.57</v>
      </c>
      <c r="L32" s="14">
        <f>январь!L31+февраль!L31+март!L31+апрель!L31+май!L31+июнь!L31+июль!L31+август!L31+сентябрь!L31+октябрь!L31+ноябрь!L31+декабрь!L31</f>
        <v>0</v>
      </c>
      <c r="M32" s="14">
        <f t="shared" si="0"/>
        <v>4795.57</v>
      </c>
      <c r="N32" s="1"/>
    </row>
    <row r="33" spans="1:14" x14ac:dyDescent="0.25">
      <c r="A33" s="13">
        <v>25</v>
      </c>
      <c r="B33" s="14" t="s">
        <v>27</v>
      </c>
      <c r="C33" s="14">
        <f>январь!C32+февраль!C32+март!C32+апрель!C32+май!C32+июнь!C32+июль!C32+август!C32+сентябрь!C32+октябрь!C32+ноябрь!C32+декабрь!C32</f>
        <v>166.73000000000002</v>
      </c>
      <c r="D33" s="14">
        <f>январь!D32+февраль!D32+март!D32+апрель!D32+май!D32+июнь!D32+июль!D32+август!D32+сентябрь!D32+октябрь!D32+ноябрь!D32+декабрь!D32</f>
        <v>22.490000000000006</v>
      </c>
      <c r="E33" s="14">
        <f>январь!E32+февраль!E32+март!E32+апрель!E32+май!E32+июнь!E32+июль!E32+август!E32+сентябрь!E32+октябрь!E32+ноябрь!E32+декабрь!E32</f>
        <v>193.01999999999998</v>
      </c>
      <c r="F33" s="14">
        <f>январь!F32+февраль!F32+март!F32+апрель!F32+май!F32+июнь!F32+июль!F32+август!F32+сентябрь!F32+октябрь!F32+ноябрь!F32+декабрь!F32</f>
        <v>22096.269999999997</v>
      </c>
      <c r="G33" s="14">
        <f>январь!G32+февраль!G32+март!G32+апрель!G32+май!G32+июнь!G32+июль!G32+август!G32+сентябрь!G32+октябрь!G32+ноябрь!G32+декабрь!G32</f>
        <v>58569.189999999995</v>
      </c>
      <c r="H33" s="14">
        <f>январь!H32+февраль!H32+март!H32+апрель!H32+май!H32+июнь!H32+июль!H32+август!H32+сентябрь!H32+октябрь!H32+ноябрь!H32+декабрь!H32</f>
        <v>9.9700000000000006</v>
      </c>
      <c r="I33" s="14">
        <f>январь!I32+февраль!I32+март!I32+апрель!I32+май!I32+июнь!I32+июль!I32+август!I32+сентябрь!I32+октябрь!I32+ноябрь!I32+декабрь!I32</f>
        <v>28945.82</v>
      </c>
      <c r="J33" s="14">
        <f>январь!J32+февраль!J32+март!J32+апрель!J32+май!J32+июнь!J32+июль!J32+август!J32+сентябрь!J32+октябрь!J32+ноябрь!J32+декабрь!J32</f>
        <v>0</v>
      </c>
      <c r="K33" s="14">
        <f>январь!K32+февраль!K32+март!K32+апрель!K32+май!K32+июнь!K32+июль!K32+август!K32+сентябрь!K32+октябрь!K32+ноябрь!K32+декабрь!K32</f>
        <v>142024.01</v>
      </c>
      <c r="L33" s="14">
        <f>январь!L32+февраль!L32+март!L32+апрель!L32+май!L32+июнь!L32+июль!L32+август!L32+сентябрь!L32+октябрь!L32+ноябрь!L32+декабрь!L32</f>
        <v>5785.33</v>
      </c>
      <c r="M33" s="14">
        <f t="shared" si="0"/>
        <v>147809.34</v>
      </c>
      <c r="N33" s="1">
        <v>356.7</v>
      </c>
    </row>
    <row r="34" spans="1:14" x14ac:dyDescent="0.25">
      <c r="A34" s="13">
        <v>26</v>
      </c>
      <c r="B34" s="14" t="s">
        <v>28</v>
      </c>
      <c r="C34" s="14">
        <f>январь!C33+февраль!C33+март!C33+апрель!C33+май!C33+июнь!C33+июль!C33+август!C33+сентябрь!C33+октябрь!C33+ноябрь!C33+декабрь!C33</f>
        <v>0</v>
      </c>
      <c r="D34" s="14">
        <f>январь!D33+февраль!D33+март!D33+апрель!D33+май!D33+июнь!D33+июль!D33+август!D33+сентябрь!D33+октябрь!D33+ноябрь!D33+декабрь!D33</f>
        <v>1</v>
      </c>
      <c r="E34" s="14">
        <f>январь!E33+февраль!E33+март!E33+апрель!E33+май!E33+июнь!E33+июль!E33+август!E33+сентябрь!E33+октябрь!E33+ноябрь!E33+декабрь!E33</f>
        <v>1</v>
      </c>
      <c r="F34" s="14">
        <f>январь!F33+февраль!F33+март!F33+апрель!F33+май!F33+июнь!F33+июль!F33+август!F33+сентябрь!F33+октябрь!F33+ноябрь!F33+декабрь!F33</f>
        <v>43.1</v>
      </c>
      <c r="G34" s="14">
        <f>январь!G33+февраль!G33+март!G33+апрель!G33+май!G33+июнь!G33+июль!G33+август!G33+сентябрь!G33+октябрь!G33+ноябрь!G33+декабрь!G33</f>
        <v>164.19</v>
      </c>
      <c r="H34" s="14">
        <f>январь!H33+февраль!H33+март!H33+апрель!H33+май!H33+июнь!H33+июль!H33+август!H33+сентябрь!H33+октябрь!H33+ноябрь!H33+декабрь!H33</f>
        <v>0</v>
      </c>
      <c r="I34" s="14">
        <f>январь!I33+февраль!I33+март!I33+апрель!I33+май!I33+июнь!I33+июль!I33+август!I33+сентябрь!I33+октябрь!I33+ноябрь!I33+декабрь!I33</f>
        <v>380.39</v>
      </c>
      <c r="J34" s="14">
        <f>январь!J33+февраль!J33+март!J33+апрель!J33+май!J33+июнь!J33+июль!J33+август!J33+сентябрь!J33+октябрь!J33+ноябрь!J33+декабрь!J33</f>
        <v>0</v>
      </c>
      <c r="K34" s="14">
        <f>январь!K33+февраль!K33+март!K33+апрель!K33+май!K33+июнь!K33+июль!K33+август!K33+сентябрь!K33+октябрь!K33+ноябрь!K33+декабрь!K33</f>
        <v>910.88999999999987</v>
      </c>
      <c r="L34" s="14">
        <f>январь!L33+февраль!L33+март!L33+апрель!L33+май!L33+июнь!L33+июль!L33+август!L33+сентябрь!L33+октябрь!L33+ноябрь!L33+декабрь!L33</f>
        <v>0</v>
      </c>
      <c r="M34" s="14">
        <f t="shared" si="0"/>
        <v>910.88999999999987</v>
      </c>
      <c r="N34" s="1"/>
    </row>
    <row r="35" spans="1:14" x14ac:dyDescent="0.25">
      <c r="A35" s="13">
        <v>27</v>
      </c>
      <c r="B35" s="14" t="s">
        <v>29</v>
      </c>
      <c r="C35" s="14">
        <f>январь!C34+февраль!C34+март!C34+апрель!C34+май!C34+июнь!C34+июль!C34+август!C34+сентябрь!C34+октябрь!C34+ноябрь!C34+декабрь!C34</f>
        <v>0</v>
      </c>
      <c r="D35" s="14">
        <f>январь!D34+февраль!D34+март!D34+апрель!D34+май!D34+июнь!D34+июль!D34+август!D34+сентябрь!D34+октябрь!D34+ноябрь!D34+декабрь!D34</f>
        <v>0</v>
      </c>
      <c r="E35" s="14">
        <f>январь!E34+февраль!E34+март!E34+апрель!E34+май!E34+июнь!E34+июль!E34+август!E34+сентябрь!E34+октябрь!E34+ноябрь!E34+декабрь!E34</f>
        <v>0</v>
      </c>
      <c r="F35" s="14">
        <f>январь!F34+февраль!F34+март!F34+апрель!F34+май!F34+июнь!F34+июль!F34+август!F34+сентябрь!F34+октябрь!F34+ноябрь!F34+декабрь!F34</f>
        <v>0</v>
      </c>
      <c r="G35" s="14">
        <f>январь!G34+февраль!G34+март!G34+апрель!G34+май!G34+июнь!G34+июль!G34+август!G34+сентябрь!G34+октябрь!G34+ноябрь!G34+декабрь!G34</f>
        <v>0</v>
      </c>
      <c r="H35" s="14">
        <f>январь!H34+февраль!H34+март!H34+апрель!H34+май!H34+июнь!H34+июль!H34+август!H34+сентябрь!H34+октябрь!H34+ноябрь!H34+декабрь!H34</f>
        <v>0</v>
      </c>
      <c r="I35" s="14">
        <f>январь!I34+февраль!I34+март!I34+апрель!I34+май!I34+июнь!I34+июль!I34+август!I34+сентябрь!I34+октябрь!I34+ноябрь!I34+декабрь!I34</f>
        <v>380.39</v>
      </c>
      <c r="J35" s="14">
        <f>январь!J34+февраль!J34+март!J34+апрель!J34+май!J34+июнь!J34+июль!J34+август!J34+сентябрь!J34+октябрь!J34+ноябрь!J34+декабрь!J34</f>
        <v>0</v>
      </c>
      <c r="K35" s="14">
        <f>январь!K34+февраль!K34+март!K34+апрель!K34+май!K34+июнь!K34+июль!K34+август!K34+сентябрь!K34+октябрь!K34+ноябрь!K34+декабрь!K34</f>
        <v>608.6</v>
      </c>
      <c r="L35" s="14">
        <f>январь!L34+февраль!L34+март!L34+апрель!L34+май!L34+июнь!L34+июль!L34+август!L34+сентябрь!L34+октябрь!L34+ноябрь!L34+декабрь!L34</f>
        <v>0</v>
      </c>
      <c r="M35" s="14">
        <f t="shared" si="0"/>
        <v>608.6</v>
      </c>
      <c r="N35" s="1"/>
    </row>
    <row r="36" spans="1:14" x14ac:dyDescent="0.25">
      <c r="A36" s="13">
        <v>28</v>
      </c>
      <c r="B36" s="14" t="s">
        <v>30</v>
      </c>
      <c r="C36" s="14">
        <f>январь!C35+февраль!C35+март!C35+апрель!C35+май!C35+июнь!C35+июль!C35+август!C35+сентябрь!C35+октябрь!C35+ноябрь!C35+декабрь!C35</f>
        <v>0</v>
      </c>
      <c r="D36" s="14">
        <f>январь!D35+февраль!D35+март!D35+апрель!D35+май!D35+июнь!D35+июль!D35+август!D35+сентябрь!D35+октябрь!D35+ноябрь!D35+декабрь!D35</f>
        <v>0.3</v>
      </c>
      <c r="E36" s="14">
        <f>январь!E35+февраль!E35+март!E35+апрель!E35+май!E35+июнь!E35+июль!E35+август!E35+сентябрь!E35+октябрь!E35+ноябрь!E35+декабрь!E35</f>
        <v>1.1000000000000001</v>
      </c>
      <c r="F36" s="14">
        <f>январь!F35+февраль!F35+март!F35+апрель!F35+май!F35+июнь!F35+июль!F35+август!F35+сентябрь!F35+октябрь!F35+ноябрь!F35+декабрь!F35</f>
        <v>47.41</v>
      </c>
      <c r="G36" s="14">
        <f>январь!G35+февраль!G35+март!G35+апрель!G35+май!G35+июнь!G35+июль!G35+август!G35+сентябрь!G35+октябрь!G35+ноябрь!G35+декабрь!G35</f>
        <v>180.60000000000002</v>
      </c>
      <c r="H36" s="14">
        <f>январь!H35+февраль!H35+март!H35+апрель!H35+май!H35+июнь!H35+июль!H35+август!H35+сентябрь!H35+октябрь!H35+ноябрь!H35+декабрь!H35</f>
        <v>0</v>
      </c>
      <c r="I36" s="14">
        <f>январь!I35+февраль!I35+март!I35+апрель!I35+май!I35+июнь!I35+июль!I35+август!I35+сентябрь!I35+октябрь!I35+ноябрь!I35+декабрь!I35</f>
        <v>7803.04</v>
      </c>
      <c r="J36" s="14">
        <f>январь!J35+февраль!J35+март!J35+апрель!J35+май!J35+июнь!J35+июль!J35+август!J35+сентябрь!J35+октябрь!J35+ноябрь!J35+декабрь!J35</f>
        <v>1006</v>
      </c>
      <c r="K36" s="14">
        <f>январь!K35+февраль!K35+март!K35+апрель!K35+май!K35+июнь!K35+июль!K35+август!K35+сентябрь!K35+октябрь!K35+ноябрь!K35+декабрь!K35</f>
        <v>10654.73</v>
      </c>
      <c r="L36" s="14">
        <f>январь!L35+февраль!L35+март!L35+апрель!L35+май!L35+июнь!L35+июль!L35+август!L35+сентябрь!L35+октябрь!L35+ноябрь!L35+декабрь!L35</f>
        <v>0</v>
      </c>
      <c r="M36" s="14">
        <f t="shared" si="0"/>
        <v>10654.73</v>
      </c>
      <c r="N36" s="1"/>
    </row>
    <row r="37" spans="1:14" x14ac:dyDescent="0.25">
      <c r="A37" s="13">
        <v>29</v>
      </c>
      <c r="B37" s="14" t="s">
        <v>31</v>
      </c>
      <c r="C37" s="14">
        <f>январь!C36+февраль!C36+март!C36+апрель!C36+май!C36+июнь!C36+июль!C36+август!C36+сентябрь!C36+октябрь!C36+ноябрь!C36+декабрь!C36</f>
        <v>0</v>
      </c>
      <c r="D37" s="14">
        <f>январь!D36+февраль!D36+март!D36+апрель!D36+май!D36+июнь!D36+июль!D36+август!D36+сентябрь!D36+октябрь!D36+ноябрь!D36+декабрь!D36</f>
        <v>2.5</v>
      </c>
      <c r="E37" s="14">
        <f>январь!E36+февраль!E36+март!E36+апрель!E36+май!E36+июнь!E36+июль!E36+август!E36+сентябрь!E36+октябрь!E36+ноябрь!E36+декабрь!E36</f>
        <v>2.5</v>
      </c>
      <c r="F37" s="14">
        <f>январь!F36+февраль!F36+март!F36+апрель!F36+май!F36+июнь!F36+июль!F36+август!F36+сентябрь!F36+октябрь!F36+ноябрь!F36+декабрь!F36</f>
        <v>107.75</v>
      </c>
      <c r="G37" s="14">
        <f>январь!G36+февраль!G36+март!G36+апрель!G36+май!G36+июнь!G36+июль!G36+август!G36+сентябрь!G36+октябрь!G36+ноябрь!G36+декабрь!G36</f>
        <v>378.9</v>
      </c>
      <c r="H37" s="14">
        <f>январь!H36+февраль!H36+март!H36+апрель!H36+май!H36+июнь!H36+июль!H36+август!H36+сентябрь!H36+октябрь!H36+ноябрь!H36+декабрь!H36</f>
        <v>0</v>
      </c>
      <c r="I37" s="14">
        <f>январь!I36+февраль!I36+март!I36+апрель!I36+май!I36+июнь!I36+июль!I36+август!I36+сентябрь!I36+октябрь!I36+ноябрь!I36+декабрь!I36</f>
        <v>858.14</v>
      </c>
      <c r="J37" s="14">
        <f>январь!J36+февраль!J36+март!J36+апрель!J36+май!J36+июнь!J36+июль!J36+август!J36+сентябрь!J36+октябрь!J36+ноябрь!J36+декабрь!J36</f>
        <v>0</v>
      </c>
      <c r="K37" s="14">
        <f>январь!K36+февраль!K36+март!K36+апрель!K36+май!K36+июнь!K36+июль!K36+август!K36+сентябрь!K36+октябрь!K36+ноябрь!K36+декабрь!K36</f>
        <v>2035.25</v>
      </c>
      <c r="L37" s="14">
        <f>январь!L36+февраль!L36+март!L36+апрель!L36+май!L36+июнь!L36+июль!L36+август!L36+сентябрь!L36+октябрь!L36+ноябрь!L36+декабрь!L36</f>
        <v>0</v>
      </c>
      <c r="M37" s="14">
        <f t="shared" si="0"/>
        <v>2035.25</v>
      </c>
      <c r="N37" s="1"/>
    </row>
    <row r="38" spans="1:14" x14ac:dyDescent="0.25">
      <c r="A38" s="13">
        <v>30</v>
      </c>
      <c r="B38" s="14" t="s">
        <v>32</v>
      </c>
      <c r="C38" s="14">
        <f>январь!C37+февраль!C37+март!C37+апрель!C37+май!C37+июнь!C37+июль!C37+август!C37+сентябрь!C37+октябрь!C37+ноябрь!C37+декабрь!C37</f>
        <v>0</v>
      </c>
      <c r="D38" s="14">
        <f>январь!D37+февраль!D37+март!D37+апрель!D37+май!D37+июнь!D37+июль!D37+август!D37+сентябрь!D37+октябрь!D37+ноябрь!D37+декабрь!D37</f>
        <v>0</v>
      </c>
      <c r="E38" s="14">
        <f>январь!E37+февраль!E37+март!E37+апрель!E37+май!E37+июнь!E37+июль!E37+август!E37+сентябрь!E37+октябрь!E37+ноябрь!E37+декабрь!E37</f>
        <v>0</v>
      </c>
      <c r="F38" s="14">
        <f>январь!F37+февраль!F37+март!F37+апрель!F37+май!F37+июнь!F37+июль!F37+август!F37+сентябрь!F37+октябрь!F37+ноябрь!F37+декабрь!F37</f>
        <v>0</v>
      </c>
      <c r="G38" s="14">
        <f>январь!G37+февраль!G37+март!G37+апрель!G37+май!G37+июнь!G37+июль!G37+август!G37+сентябрь!G37+октябрь!G37+ноябрь!G37+декабрь!G37</f>
        <v>16.55</v>
      </c>
      <c r="H38" s="14">
        <f>январь!H37+февраль!H37+март!H37+апрель!H37+май!H37+июнь!H37+июль!H37+август!H37+сентябрь!H37+октябрь!H37+ноябрь!H37+декабрь!H37</f>
        <v>0</v>
      </c>
      <c r="I38" s="14">
        <f>январь!I37+февраль!I37+март!I37+апрель!I37+май!I37+июнь!I37+июль!I37+август!I37+сентябрь!I37+октябрь!I37+ноябрь!I37+декабрь!I37</f>
        <v>1611.51</v>
      </c>
      <c r="J38" s="14">
        <f>январь!J37+февраль!J37+март!J37+апрель!J37+май!J37+июнь!J37+июль!J37+август!J37+сентябрь!J37+октябрь!J37+ноябрь!J37+декабрь!J37</f>
        <v>488.84000000000003</v>
      </c>
      <c r="K38" s="14">
        <f>январь!K37+февраль!K37+март!K37+апрель!K37+май!K37+июнь!K37+июль!K37+август!K37+сентябрь!K37+октябрь!K37+ноябрь!K37+декабрь!K37</f>
        <v>2943.8300000000004</v>
      </c>
      <c r="L38" s="14">
        <f>январь!L37+февраль!L37+март!L37+апрель!L37+май!L37+июнь!L37+июль!L37+август!L37+сентябрь!L37+октябрь!L37+ноябрь!L37+декабрь!L37</f>
        <v>0</v>
      </c>
      <c r="M38" s="14">
        <f t="shared" si="0"/>
        <v>2943.8300000000004</v>
      </c>
      <c r="N38" s="1"/>
    </row>
    <row r="39" spans="1:14" x14ac:dyDescent="0.25">
      <c r="A39" s="13">
        <v>31</v>
      </c>
      <c r="B39" s="14" t="s">
        <v>33</v>
      </c>
      <c r="C39" s="14">
        <f>январь!C38+февраль!C38+март!C38+апрель!C38+май!C38+июнь!C38+июль!C38+август!C38+сентябрь!C38+октябрь!C38+ноябрь!C38+декабрь!C38</f>
        <v>0</v>
      </c>
      <c r="D39" s="14">
        <f>январь!D38+февраль!D38+март!D38+апрель!D38+май!D38+июнь!D38+июль!D38+август!D38+сентябрь!D38+октябрь!D38+ноябрь!D38+декабрь!D38</f>
        <v>0</v>
      </c>
      <c r="E39" s="14">
        <f>январь!E38+февраль!E38+март!E38+апрель!E38+май!E38+июнь!E38+июль!E38+август!E38+сентябрь!E38+октябрь!E38+ноябрь!E38+декабрь!E38</f>
        <v>0</v>
      </c>
      <c r="F39" s="14">
        <f>январь!F38+февраль!F38+март!F38+апрель!F38+май!F38+июнь!F38+июль!F38+август!F38+сентябрь!F38+октябрь!F38+ноябрь!F38+декабрь!F38</f>
        <v>0</v>
      </c>
      <c r="G39" s="14">
        <f>январь!G38+февраль!G38+март!G38+апрель!G38+май!G38+июнь!G38+июль!G38+август!G38+сентябрь!G38+октябрь!G38+ноябрь!G38+декабрь!G38</f>
        <v>16.53</v>
      </c>
      <c r="H39" s="14">
        <f>январь!H38+февраль!H38+март!H38+апрель!H38+май!H38+июнь!H38+июль!H38+август!H38+сентябрь!H38+октябрь!H38+ноябрь!H38+декабрь!H38</f>
        <v>0</v>
      </c>
      <c r="I39" s="14">
        <f>январь!I38+февраль!I38+март!I38+апрель!I38+май!I38+июнь!I38+июль!I38+август!I38+сентябрь!I38+октябрь!I38+ноябрь!I38+декабрь!I38</f>
        <v>1933.8100000000002</v>
      </c>
      <c r="J39" s="14">
        <f>январь!J38+февраль!J38+март!J38+апрель!J38+май!J38+июнь!J38+июль!J38+август!J38+сентябрь!J38+октябрь!J38+ноябрь!J38+декабрь!J38</f>
        <v>488.4</v>
      </c>
      <c r="K39" s="14">
        <f>январь!K38+февраль!K38+март!K38+апрель!K38+май!K38+июнь!K38+июль!K38+август!K38+сентябрь!K38+октябрь!K38+ноябрь!K38+декабрь!K38</f>
        <v>3280.1700000000005</v>
      </c>
      <c r="L39" s="14">
        <f>январь!L38+февраль!L38+март!L38+апрель!L38+май!L38+июнь!L38+июль!L38+август!L38+сентябрь!L38+октябрь!L38+ноябрь!L38+декабрь!L38</f>
        <v>19722.96</v>
      </c>
      <c r="M39" s="14">
        <f t="shared" si="0"/>
        <v>23003.13</v>
      </c>
      <c r="N39" s="1"/>
    </row>
    <row r="40" spans="1:14" x14ac:dyDescent="0.25">
      <c r="A40" s="13">
        <v>32</v>
      </c>
      <c r="B40" s="14" t="s">
        <v>34</v>
      </c>
      <c r="C40" s="14">
        <f>январь!C39+февраль!C39+март!C39+апрель!C39+май!C39+июнь!C39+июль!C39+август!C39+сентябрь!C39+октябрь!C39+ноябрь!C39+декабрь!C39</f>
        <v>0</v>
      </c>
      <c r="D40" s="14">
        <f>январь!D39+февраль!D39+март!D39+апрель!D39+май!D39+июнь!D39+июль!D39+август!D39+сентябрь!D39+октябрь!D39+ноябрь!D39+декабрь!D39</f>
        <v>0</v>
      </c>
      <c r="E40" s="14">
        <f>январь!E39+февраль!E39+март!E39+апрель!E39+май!E39+июнь!E39+июль!E39+август!E39+сентябрь!E39+октябрь!E39+ноябрь!E39+декабрь!E39</f>
        <v>0</v>
      </c>
      <c r="F40" s="14">
        <f>январь!F39+февраль!F39+март!F39+апрель!F39+май!F39+июнь!F39+июль!F39+август!F39+сентябрь!F39+октябрь!F39+ноябрь!F39+декабрь!F39</f>
        <v>0</v>
      </c>
      <c r="G40" s="14">
        <f>январь!G39+февраль!G39+март!G39+апрель!G39+май!G39+июнь!G39+июль!G39+август!G39+сентябрь!G39+октябрь!G39+ноябрь!G39+декабрь!G39</f>
        <v>20.77</v>
      </c>
      <c r="H40" s="14">
        <f>январь!H39+февраль!H39+март!H39+апрель!H39+май!H39+июнь!H39+июль!H39+август!H39+сентябрь!H39+октябрь!H39+ноябрь!H39+декабрь!H39</f>
        <v>0</v>
      </c>
      <c r="I40" s="14">
        <f>январь!I39+февраль!I39+март!I39+апрель!I39+май!I39+июнь!I39+июль!I39+август!I39+сентябрь!I39+октябрь!I39+ноябрь!I39+декабрь!I39</f>
        <v>1933.8100000000002</v>
      </c>
      <c r="J40" s="14">
        <f>январь!J39+февраль!J39+март!J39+апрель!J39+май!J39+июнь!J39+июль!J39+август!J39+сентябрь!J39+октябрь!J39+ноябрь!J39+декабрь!J39</f>
        <v>613.6</v>
      </c>
      <c r="K40" s="14">
        <f>январь!K39+февраль!K39+март!K39+апрель!K39+май!K39+июнь!K39+июль!K39+август!K39+сентябрь!K39+октябрь!K39+ноябрь!K39+декабрь!K39</f>
        <v>3601.95</v>
      </c>
      <c r="L40" s="14">
        <f>январь!L39+февраль!L39+март!L39+апрель!L39+май!L39+июнь!L39+июль!L39+август!L39+сентябрь!L39+октябрь!L39+ноябрь!L39+декабрь!L39</f>
        <v>0</v>
      </c>
      <c r="M40" s="14">
        <f t="shared" si="0"/>
        <v>3601.95</v>
      </c>
      <c r="N40" s="1"/>
    </row>
    <row r="41" spans="1:14" x14ac:dyDescent="0.25">
      <c r="A41" s="13">
        <v>33</v>
      </c>
      <c r="B41" s="14" t="s">
        <v>35</v>
      </c>
      <c r="C41" s="14">
        <f>январь!C40+февраль!C40+март!C40+апрель!C40+май!C40+июнь!C40+июль!C40+август!C40+сентябрь!C40+октябрь!C40+ноябрь!C40+декабрь!C40</f>
        <v>0</v>
      </c>
      <c r="D41" s="14">
        <f>январь!D40+февраль!D40+март!D40+апрель!D40+май!D40+июнь!D40+июль!D40+август!D40+сентябрь!D40+октябрь!D40+ноябрь!D40+декабрь!D40</f>
        <v>0</v>
      </c>
      <c r="E41" s="14">
        <f>январь!E40+февраль!E40+март!E40+апрель!E40+май!E40+июнь!E40+июль!E40+август!E40+сентябрь!E40+октябрь!E40+ноябрь!E40+декабрь!E40</f>
        <v>0</v>
      </c>
      <c r="F41" s="14">
        <f>январь!F40+февраль!F40+март!F40+апрель!F40+май!F40+июнь!F40+июль!F40+август!F40+сентябрь!F40+октябрь!F40+ноябрь!F40+декабрь!F40</f>
        <v>0</v>
      </c>
      <c r="G41" s="14">
        <f>январь!G40+февраль!G40+март!G40+апрель!G40+май!G40+июнь!G40+июль!G40+август!G40+сентябрь!G40+октябрь!G40+ноябрь!G40+декабрь!G40</f>
        <v>21.99</v>
      </c>
      <c r="H41" s="14">
        <f>январь!H40+февраль!H40+март!H40+апрель!H40+май!H40+июнь!H40+июль!H40+август!H40+сентябрь!H40+октябрь!H40+ноябрь!H40+декабрь!H40</f>
        <v>0</v>
      </c>
      <c r="I41" s="14">
        <f>январь!I40+февраль!I40+март!I40+апрель!I40+май!I40+июнь!I40+июль!I40+август!I40+сентябрь!I40+октябрь!I40+ноябрь!I40+декабрь!I40</f>
        <v>1611.51</v>
      </c>
      <c r="J41" s="14">
        <f>январь!J40+февраль!J40+март!J40+апрель!J40+май!J40+июнь!J40+июль!J40+август!J40+сентябрь!J40+октябрь!J40+ноябрь!J40+декабрь!J40</f>
        <v>649.59</v>
      </c>
      <c r="K41" s="14">
        <f>январь!K40+февраль!K40+март!K40+апрель!K40+май!K40+июнь!K40+июль!K40+август!K40+сентябрь!K40+октябрь!K40+ноябрь!K40+декабрь!K40</f>
        <v>3356.9000000000005</v>
      </c>
      <c r="L41" s="14">
        <f>январь!L40+февраль!L40+март!L40+апрель!L40+май!L40+июнь!L40+июль!L40+август!L40+сентябрь!L40+октябрь!L40+ноябрь!L40+декабрь!L40</f>
        <v>0</v>
      </c>
      <c r="M41" s="14">
        <f t="shared" si="0"/>
        <v>3356.9000000000005</v>
      </c>
      <c r="N41" s="1"/>
    </row>
    <row r="42" spans="1:14" x14ac:dyDescent="0.25">
      <c r="A42" s="13">
        <v>34</v>
      </c>
      <c r="B42" s="14" t="s">
        <v>36</v>
      </c>
      <c r="C42" s="14">
        <f>январь!C41+февраль!C41+март!C41+апрель!C41+май!C41+июнь!C41+июль!C41+август!C41+сентябрь!C41+октябрь!C41+ноябрь!C41+декабрь!C41</f>
        <v>0</v>
      </c>
      <c r="D42" s="14">
        <f>январь!D41+февраль!D41+март!D41+апрель!D41+май!D41+июнь!D41+июль!D41+август!D41+сентябрь!D41+октябрь!D41+ноябрь!D41+декабрь!D41</f>
        <v>0</v>
      </c>
      <c r="E42" s="14">
        <f>январь!E41+февраль!E41+март!E41+апрель!E41+май!E41+июнь!E41+июль!E41+август!E41+сентябрь!E41+октябрь!E41+ноябрь!E41+декабрь!E41</f>
        <v>0</v>
      </c>
      <c r="F42" s="14">
        <f>январь!F41+февраль!F41+март!F41+апрель!F41+май!F41+июнь!F41+июль!F41+август!F41+сентябрь!F41+октябрь!F41+ноябрь!F41+декабрь!F41</f>
        <v>0</v>
      </c>
      <c r="G42" s="14">
        <f>январь!G41+февраль!G41+март!G41+апрель!G41+май!G41+июнь!G41+июль!G41+август!G41+сентябрь!G41+октябрь!G41+ноябрь!G41+декабрь!G41</f>
        <v>19.62</v>
      </c>
      <c r="H42" s="14">
        <f>январь!H41+февраль!H41+март!H41+апрель!H41+май!H41+июнь!H41+июль!H41+август!H41+сентябрь!H41+октябрь!H41+ноябрь!H41+декабрь!H41</f>
        <v>0</v>
      </c>
      <c r="I42" s="14">
        <f>январь!I41+февраль!I41+март!I41+апрель!I41+май!I41+июнь!I41+июль!I41+август!I41+сентябрь!I41+октябрь!I41+ноябрь!I41+декабрь!I41</f>
        <v>966.92000000000007</v>
      </c>
      <c r="J42" s="14">
        <f>январь!J41+февраль!J41+март!J41+апрель!J41+май!J41+июнь!J41+июль!J41+август!J41+сентябрь!J41+октябрь!J41+ноябрь!J41+декабрь!J41</f>
        <v>579.41999999999996</v>
      </c>
      <c r="K42" s="14">
        <f>январь!K41+февраль!K41+март!K41+апрель!K41+май!K41+июнь!K41+июль!K41+август!K41+сентябрь!K41+октябрь!K41+ноябрь!K41+декабрь!K41</f>
        <v>2501.64</v>
      </c>
      <c r="L42" s="14">
        <f>январь!L41+февраль!L41+март!L41+апрель!L41+май!L41+июнь!L41+июль!L41+август!L41+сентябрь!L41+октябрь!L41+ноябрь!L41+декабрь!L41</f>
        <v>0</v>
      </c>
      <c r="M42" s="14">
        <f t="shared" si="0"/>
        <v>2501.64</v>
      </c>
      <c r="N42" s="1"/>
    </row>
    <row r="43" spans="1:14" x14ac:dyDescent="0.25">
      <c r="A43" s="13">
        <v>35</v>
      </c>
      <c r="B43" s="14" t="s">
        <v>212</v>
      </c>
      <c r="C43" s="14">
        <f>январь!C42+февраль!C42+март!C42+апрель!C42+май!C42+июнь!C42+июль!C42+август!C42+сентябрь!C42+октябрь!C42+ноябрь!C42+декабрь!C42</f>
        <v>0</v>
      </c>
      <c r="D43" s="14">
        <f>январь!D42+февраль!D42+март!D42+апрель!D42+май!D42+июнь!D42+июль!D42+август!D42+сентябрь!D42+октябрь!D42+ноябрь!D42+декабрь!D42</f>
        <v>0</v>
      </c>
      <c r="E43" s="14">
        <f>январь!E42+февраль!E42+март!E42+апрель!E42+май!E42+июнь!E42+июль!E42+август!E42+сентябрь!E42+октябрь!E42+ноябрь!E42+декабрь!E42</f>
        <v>0</v>
      </c>
      <c r="F43" s="14">
        <f>январь!F42+февраль!F42+март!F42+апрель!F42+май!F42+июнь!F42+июль!F42+август!F42+сентябрь!F42+октябрь!F42+ноябрь!F42+декабрь!F42</f>
        <v>0</v>
      </c>
      <c r="G43" s="14">
        <f>январь!G42+февраль!G42+март!G42+апрель!G42+май!G42+июнь!G42+июль!G42+август!G42+сентябрь!G42+октябрь!G42+ноябрь!G42+декабрь!G42</f>
        <v>0</v>
      </c>
      <c r="H43" s="14">
        <f>январь!H42+февраль!H42+март!H42+апрель!H42+май!H42+июнь!H42+июль!H42+август!H42+сентябрь!H42+октябрь!H42+ноябрь!H42+декабрь!H42</f>
        <v>0</v>
      </c>
      <c r="I43" s="14">
        <f>январь!I42+февраль!I42+март!I42+апрель!I42+май!I42+июнь!I42+июль!I42+август!I42+сентябрь!I42+октябрь!I42+ноябрь!I42+декабрь!I42</f>
        <v>0</v>
      </c>
      <c r="J43" s="14">
        <f>январь!J42+февраль!J42+март!J42+апрель!J42+май!J42+июнь!J42+июль!J42+август!J42+сентябрь!J42+октябрь!J42+ноябрь!J42+декабрь!J42</f>
        <v>0</v>
      </c>
      <c r="K43" s="14">
        <f>январь!K42+февраль!K42+март!K42+апрель!K42+май!K42+июнь!K42+июль!K42+август!K42+сентябрь!K42+октябрь!K42+ноябрь!K42+декабрь!K42</f>
        <v>0</v>
      </c>
      <c r="L43" s="14">
        <f>январь!L42+февраль!L42+март!L42+апрель!L42+май!L42+июнь!L42+июль!L42+август!L42+сентябрь!L42+октябрь!L42+ноябрь!L42+декабрь!L42</f>
        <v>0</v>
      </c>
      <c r="M43" s="14">
        <f t="shared" si="0"/>
        <v>0</v>
      </c>
      <c r="N43" s="1"/>
    </row>
    <row r="44" spans="1:14" x14ac:dyDescent="0.25">
      <c r="A44" s="13">
        <v>36</v>
      </c>
      <c r="B44" s="14" t="s">
        <v>43</v>
      </c>
      <c r="C44" s="14">
        <f>январь!C43+февраль!C43+март!C43+апрель!C43+май!C43+июнь!C43+июль!C43+август!C43+сентябрь!C43+октябрь!C43+ноябрь!C43+декабрь!C43</f>
        <v>0</v>
      </c>
      <c r="D44" s="14">
        <f>январь!D43+февраль!D43+март!D43+апрель!D43+май!D43+июнь!D43+июль!D43+август!D43+сентябрь!D43+октябрь!D43+ноябрь!D43+декабрь!D43</f>
        <v>78.489999999999995</v>
      </c>
      <c r="E44" s="14">
        <f>январь!E43+февраль!E43+март!E43+апрель!E43+май!E43+июнь!E43+июль!E43+август!E43+сентябрь!E43+октябрь!E43+ноябрь!E43+декабрь!E43</f>
        <v>78.489999999999995</v>
      </c>
      <c r="F44" s="14">
        <f>январь!F43+февраль!F43+март!F43+апрель!F43+май!F43+июнь!F43+июль!F43+август!F43+сентябрь!F43+октябрь!F43+ноябрь!F43+декабрь!F43</f>
        <v>3382.92</v>
      </c>
      <c r="G44" s="14">
        <f>январь!G43+февраль!G43+март!G43+апрель!G43+май!G43+июнь!G43+июль!G43+август!G43+сентябрь!G43+октябрь!G43+ноябрь!G43+декабрь!G43</f>
        <v>12959.31</v>
      </c>
      <c r="H44" s="14">
        <f>январь!H43+февраль!H43+март!H43+апрель!H43+май!H43+июнь!H43+июль!H43+август!H43+сентябрь!H43+октябрь!H43+ноябрь!H43+декабрь!H43</f>
        <v>6947.69</v>
      </c>
      <c r="I44" s="14">
        <f>январь!I43+февраль!I43+март!I43+апрель!I43+май!I43+июнь!I43+июль!I43+август!I43+сентябрь!I43+октябрь!I43+ноябрь!I43+декабрь!I43</f>
        <v>7412.94</v>
      </c>
      <c r="J44" s="14">
        <f>январь!J43+февраль!J43+март!J43+апрель!J43+май!J43+июнь!J43+июль!J43+август!J43+сентябрь!J43+октябрь!J43+ноябрь!J43+декабрь!J43</f>
        <v>2475.94</v>
      </c>
      <c r="K44" s="14">
        <f>январь!K43+февраль!K43+март!K43+апрель!K43+май!K43+июнь!K43+июль!K43+август!K43+сентябрь!K43+октябрь!K43+ноябрь!K43+декабрь!K43</f>
        <v>51164.25</v>
      </c>
      <c r="L44" s="14">
        <f>январь!L43+февраль!L43+март!L43+апрель!L43+май!L43+июнь!L43+июль!L43+август!L43+сентябрь!L43+октябрь!L43+ноябрь!L43+декабрь!L43</f>
        <v>5433.9400000000005</v>
      </c>
      <c r="M44" s="14">
        <f t="shared" si="0"/>
        <v>56598.19</v>
      </c>
      <c r="N44" s="1"/>
    </row>
    <row r="45" spans="1:14" x14ac:dyDescent="0.25">
      <c r="A45" s="13">
        <v>37</v>
      </c>
      <c r="B45" s="14" t="s">
        <v>44</v>
      </c>
      <c r="C45" s="14">
        <f>январь!C44+февраль!C44+март!C44+апрель!C44+май!C44+июнь!C44+июль!C44+август!C44+сентябрь!C44+октябрь!C44+ноябрь!C44+декабрь!C44</f>
        <v>0</v>
      </c>
      <c r="D45" s="14">
        <f>январь!D44+февраль!D44+март!D44+апрель!D44+май!D44+июнь!D44+июль!D44+август!D44+сентябрь!D44+октябрь!D44+ноябрь!D44+декабрь!D44</f>
        <v>3.41</v>
      </c>
      <c r="E45" s="14">
        <f>январь!E44+февраль!E44+март!E44+апрель!E44+май!E44+июнь!E44+июль!E44+август!E44+сентябрь!E44+октябрь!E44+ноябрь!E44+декабрь!E44</f>
        <v>3.41</v>
      </c>
      <c r="F45" s="14">
        <f>январь!F44+февраль!F44+март!F44+апрель!F44+май!F44+июнь!F44+июль!F44+август!F44+сентябрь!F44+октябрь!F44+ноябрь!F44+декабрь!F44</f>
        <v>1504.5600000000004</v>
      </c>
      <c r="G45" s="14">
        <f>январь!G44+февраль!G44+март!G44+апрель!G44+май!G44+июнь!G44+июль!G44+август!G44+сентябрь!G44+октябрь!G44+ноябрь!G44+декабрь!G44</f>
        <v>2988.09</v>
      </c>
      <c r="H45" s="14">
        <f>январь!H44+февраль!H44+март!H44+апрель!H44+май!H44+июнь!H44+июль!H44+август!H44+сентябрь!H44+октябрь!H44+ноябрь!H44+декабрь!H44</f>
        <v>0</v>
      </c>
      <c r="I45" s="14">
        <f>январь!I44+февраль!I44+март!I44+апрель!I44+май!I44+июнь!I44+июль!I44+август!I44+сентябрь!I44+октябрь!I44+ноябрь!I44+декабрь!I44</f>
        <v>5479.1299999999992</v>
      </c>
      <c r="J45" s="14">
        <f>январь!J44+февраль!J44+март!J44+апрель!J44+май!J44+июнь!J44+июль!J44+август!J44+сентябрь!J44+октябрь!J44+ноябрь!J44+декабрь!J44</f>
        <v>1507.42</v>
      </c>
      <c r="K45" s="14">
        <f>январь!K44+февраль!K44+март!K44+апрель!K44+май!K44+июнь!K44+июль!K44+август!K44+сентябрь!K44+октябрь!K44+ноябрь!K44+декабрь!K44</f>
        <v>14881.09</v>
      </c>
      <c r="L45" s="14">
        <f>январь!L44+февраль!L44+март!L44+апрель!L44+май!L44+июнь!L44+июль!L44+август!L44+сентябрь!L44+октябрь!L44+ноябрь!L44+декабрь!L44</f>
        <v>1471.64</v>
      </c>
      <c r="M45" s="14">
        <f t="shared" si="0"/>
        <v>16352.73</v>
      </c>
      <c r="N45" s="1"/>
    </row>
    <row r="46" spans="1:14" x14ac:dyDescent="0.25">
      <c r="A46" s="13">
        <v>38</v>
      </c>
      <c r="B46" s="14" t="s">
        <v>45</v>
      </c>
      <c r="C46" s="14">
        <f>январь!C45+февраль!C45+март!C45+апрель!C45+май!C45+июнь!C45+июль!C45+август!C45+сентябрь!C45+октябрь!C45+ноябрь!C45+декабрь!C45</f>
        <v>0</v>
      </c>
      <c r="D46" s="14">
        <f>январь!D45+февраль!D45+март!D45+апрель!D45+май!D45+июнь!D45+июль!D45+август!D45+сентябрь!D45+октябрь!D45+ноябрь!D45+декабрь!D45</f>
        <v>2.02</v>
      </c>
      <c r="E46" s="14">
        <f>январь!E45+февраль!E45+март!E45+апрель!E45+май!E45+июнь!E45+июль!E45+август!E45+сентябрь!E45+октябрь!E45+ноябрь!E45+декабрь!E45</f>
        <v>2.02</v>
      </c>
      <c r="F46" s="14">
        <f>январь!F45+февраль!F45+март!F45+апрель!F45+май!F45+июнь!F45+июль!F45+август!F45+сентябрь!F45+октябрь!F45+ноябрь!F45+декабрь!F45</f>
        <v>87.06</v>
      </c>
      <c r="G46" s="14">
        <f>январь!G45+февраль!G45+март!G45+апрель!G45+май!G45+июнь!G45+июль!G45+август!G45+сентябрь!G45+октябрь!G45+ноябрь!G45+декабрь!G45</f>
        <v>394.13</v>
      </c>
      <c r="H46" s="14">
        <f>январь!H45+февраль!H45+март!H45+апрель!H45+май!H45+июнь!H45+июль!H45+август!H45+сентябрь!H45+октябрь!H45+ноябрь!H45+декабрь!H45</f>
        <v>0</v>
      </c>
      <c r="I46" s="14">
        <f>январь!I45+февраль!I45+март!I45+апрель!I45+май!I45+июнь!I45+июль!I45+август!I45+сентябрь!I45+октябрь!I45+ноябрь!I45+декабрь!I45</f>
        <v>7735.2200000000012</v>
      </c>
      <c r="J46" s="14">
        <f>январь!J45+февраль!J45+март!J45+апрель!J45+май!J45+июнь!J45+июль!J45+август!J45+сентябрь!J45+октябрь!J45+ноябрь!J45+декабрь!J45</f>
        <v>1845.3100000000002</v>
      </c>
      <c r="K46" s="14">
        <f>январь!K45+февраль!K45+март!K45+апрель!K45+май!K45+июнь!K45+июль!K45+август!K45+сентябрь!K45+октябрь!K45+ноябрь!K45+декабрь!K45</f>
        <v>13364.62</v>
      </c>
      <c r="L46" s="14">
        <f>январь!L45+февраль!L45+март!L45+апрель!L45+май!L45+июнь!L45+июль!L45+август!L45+сентябрь!L45+октябрь!L45+ноябрь!L45+декабрь!L45</f>
        <v>2203.81</v>
      </c>
      <c r="M46" s="14">
        <f t="shared" si="0"/>
        <v>15568.43</v>
      </c>
      <c r="N46" s="1"/>
    </row>
    <row r="47" spans="1:14" x14ac:dyDescent="0.25">
      <c r="A47" s="13">
        <v>39</v>
      </c>
      <c r="B47" s="14" t="s">
        <v>46</v>
      </c>
      <c r="C47" s="14">
        <f>январь!C46+февраль!C46+март!C46+апрель!C46+май!C46+июнь!C46+июль!C46+август!C46+сентябрь!C46+октябрь!C46+ноябрь!C46+декабрь!C46</f>
        <v>14.73</v>
      </c>
      <c r="D47" s="14">
        <f>январь!D46+февраль!D46+март!D46+апрель!D46+май!D46+июнь!D46+июль!D46+август!D46+сентябрь!D46+октябрь!D46+ноябрь!D46+декабрь!D46</f>
        <v>51.53</v>
      </c>
      <c r="E47" s="14">
        <f>январь!E46+февраль!E46+март!E46+апрель!E46+май!E46+июнь!E46+июль!E46+август!E46+сентябрь!E46+октябрь!E46+ноябрь!E46+декабрь!E46</f>
        <v>66.260000000000005</v>
      </c>
      <c r="F47" s="14">
        <f>январь!F46+февраль!F46+март!F46+апрель!F46+май!F46+июнь!F46+июль!F46+август!F46+сентябрь!F46+октябрь!F46+ноябрь!F46+декабрь!F46</f>
        <v>3856.12</v>
      </c>
      <c r="G47" s="14">
        <f>январь!G46+февраль!G46+март!G46+апрель!G46+май!G46+июнь!G46+июль!G46+август!G46+сентябрь!G46+октябрь!G46+ноябрь!G46+декабрь!G46</f>
        <v>12679.699999999999</v>
      </c>
      <c r="H47" s="14">
        <f>январь!H46+февраль!H46+март!H46+апрель!H46+май!H46+июнь!H46+июль!H46+август!H46+сентябрь!H46+октябрь!H46+ноябрь!H46+декабрь!H46</f>
        <v>2454.2600000000002</v>
      </c>
      <c r="I47" s="14">
        <f>январь!I46+февраль!I46+март!I46+апрель!I46+май!I46+июнь!I46+июль!I46+август!I46+сентябрь!I46+октябрь!I46+ноябрь!I46+декабрь!I46</f>
        <v>23219.67</v>
      </c>
      <c r="J47" s="14">
        <f>январь!J46+февраль!J46+март!J46+апрель!J46+май!J46+июнь!J46+июль!J46+август!J46+сентябрь!J46+октябрь!J46+ноябрь!J46+декабрь!J46</f>
        <v>1445.7</v>
      </c>
      <c r="K47" s="14">
        <f>январь!K46+февраль!K46+март!K46+апрель!K46+май!K46+июнь!K46+июль!K46+август!K46+сентябрь!K46+октябрь!K46+ноябрь!K46+декабрь!K46</f>
        <v>62666.35</v>
      </c>
      <c r="L47" s="14">
        <f>январь!L46+февраль!L46+март!L46+апрель!L46+май!L46+июнь!L46+июль!L46+август!L46+сентябрь!L46+октябрь!L46+ноябрь!L46+декабрь!L46</f>
        <v>18767</v>
      </c>
      <c r="M47" s="14">
        <f t="shared" si="0"/>
        <v>81433.350000000006</v>
      </c>
      <c r="N47" s="1"/>
    </row>
    <row r="48" spans="1:14" x14ac:dyDescent="0.25">
      <c r="A48" s="13">
        <v>40</v>
      </c>
      <c r="B48" s="14" t="s">
        <v>47</v>
      </c>
      <c r="C48" s="14">
        <f>январь!C47+февраль!C47+март!C47+апрель!C47+май!C47+июнь!C47+июль!C47+август!C47+сентябрь!C47+октябрь!C47+ноябрь!C47+декабрь!C47</f>
        <v>15.290000000000001</v>
      </c>
      <c r="D48" s="14">
        <f>январь!D47+февраль!D47+март!D47+апрель!D47+май!D47+июнь!D47+июль!D47+август!D47+сентябрь!D47+октябрь!D47+ноябрь!D47+декабрь!D47</f>
        <v>2.02</v>
      </c>
      <c r="E48" s="14">
        <f>январь!E47+февраль!E47+март!E47+апрель!E47+май!E47+июнь!E47+июль!E47+август!E47+сентябрь!E47+октябрь!E47+ноябрь!E47+декабрь!E47</f>
        <v>17.310000000000002</v>
      </c>
      <c r="F48" s="14">
        <f>январь!F47+февраль!F47+март!F47+апрель!F47+май!F47+июнь!F47+июль!F47+август!F47+сентябрь!F47+октябрь!F47+ноябрь!F47+декабрь!F47</f>
        <v>746.06000000000006</v>
      </c>
      <c r="G48" s="14">
        <f>январь!G47+февраль!G47+март!G47+апрель!G47+май!G47+июнь!G47+июль!G47+август!G47+сентябрь!G47+октябрь!G47+ноябрь!G47+декабрь!G47</f>
        <v>2905.73</v>
      </c>
      <c r="H48" s="14">
        <f>январь!H47+февраль!H47+март!H47+апрель!H47+май!H47+июнь!H47+июль!H47+август!H47+сентябрь!H47+октябрь!H47+ноябрь!H47+декабрь!H47</f>
        <v>0</v>
      </c>
      <c r="I48" s="14">
        <f>январь!I47+февраль!I47+март!I47+апрель!I47+май!I47+июнь!I47+июль!I47+август!I47+сентябрь!I47+октябрь!I47+ноябрь!I47+декабрь!I47</f>
        <v>5801.42</v>
      </c>
      <c r="J48" s="14">
        <f>январь!J47+февраль!J47+март!J47+апрель!J47+май!J47+июнь!J47+июль!J47+август!J47+сентябрь!J47+октябрь!J47+ноябрь!J47+декабрь!J47</f>
        <v>3381.2299999999996</v>
      </c>
      <c r="K48" s="14">
        <f>январь!K47+февраль!K47+март!K47+апрель!K47+май!K47+июнь!K47+июль!K47+август!K47+сентябрь!K47+октябрь!K47+ноябрь!K47+декабрь!K47</f>
        <v>19660.64</v>
      </c>
      <c r="L48" s="14">
        <f>январь!L47+февраль!L47+март!L47+апрель!L47+май!L47+июнь!L47+июль!L47+август!L47+сентябрь!L47+октябрь!L47+ноябрь!L47+декабрь!L47</f>
        <v>13460.21</v>
      </c>
      <c r="M48" s="14">
        <f t="shared" si="0"/>
        <v>33120.85</v>
      </c>
      <c r="N48" s="1"/>
    </row>
    <row r="49" spans="1:14" x14ac:dyDescent="0.25">
      <c r="A49" s="13">
        <v>41</v>
      </c>
      <c r="B49" s="14" t="s">
        <v>37</v>
      </c>
      <c r="C49" s="14">
        <f>январь!C48+февраль!C48+март!C48+апрель!C48+май!C48+июнь!C48+июль!C48+август!C48+сентябрь!C48+октябрь!C48+ноябрь!C48+декабрь!C48</f>
        <v>0</v>
      </c>
      <c r="D49" s="14">
        <f>январь!D48+февраль!D48+март!D48+апрель!D48+май!D48+июнь!D48+июль!D48+август!D48+сентябрь!D48+октябрь!D48+ноябрь!D48+декабрь!D48</f>
        <v>0</v>
      </c>
      <c r="E49" s="14">
        <f>январь!E48+февраль!E48+март!E48+апрель!E48+май!E48+июнь!E48+июль!E48+август!E48+сентябрь!E48+октябрь!E48+ноябрь!E48+декабрь!E48</f>
        <v>0</v>
      </c>
      <c r="F49" s="14">
        <f>январь!F48+февраль!F48+март!F48+апрель!F48+май!F48+июнь!F48+июль!F48+август!F48+сентябрь!F48+октябрь!F48+ноябрь!F48+декабрь!F48</f>
        <v>0</v>
      </c>
      <c r="G49" s="14">
        <f>январь!G48+февраль!G48+март!G48+апрель!G48+май!G48+июнь!G48+июль!G48+август!G48+сентябрь!G48+октябрь!G48+ноябрь!G48+декабрь!G48</f>
        <v>68.31</v>
      </c>
      <c r="H49" s="14">
        <f>январь!H48+февраль!H48+март!H48+апрель!H48+май!H48+июнь!H48+июль!H48+август!H48+сентябрь!H48+октябрь!H48+ноябрь!H48+декабрь!H48</f>
        <v>0</v>
      </c>
      <c r="I49" s="14">
        <f>январь!I48+февраль!I48+март!I48+апрель!I48+май!I48+июнь!I48+июль!I48+август!I48+сентябрь!I48+октябрь!I48+ноябрь!I48+декабрь!I48</f>
        <v>2016.3200000000002</v>
      </c>
      <c r="J49" s="14">
        <f>январь!J48+февраль!J48+март!J48+апрель!J48+май!J48+июнь!J48+июль!J48+август!J48+сентябрь!J48+октябрь!J48+ноябрь!J48+декабрь!J48</f>
        <v>0</v>
      </c>
      <c r="K49" s="14">
        <f>январь!K48+февраль!K48+март!K48+апрель!K48+май!K48+июнь!K48+июль!K48+август!K48+сентябрь!K48+октябрь!K48+ноябрь!K48+декабрь!K48</f>
        <v>2351.62</v>
      </c>
      <c r="L49" s="14">
        <f>январь!L48+февраль!L48+март!L48+апрель!L48+май!L48+июнь!L48+июль!L48+август!L48+сентябрь!L48+октябрь!L48+ноябрь!L48+декабрь!L48</f>
        <v>2090.66</v>
      </c>
      <c r="M49" s="14">
        <f t="shared" si="0"/>
        <v>4442.28</v>
      </c>
      <c r="N49" s="1"/>
    </row>
    <row r="50" spans="1:14" x14ac:dyDescent="0.25">
      <c r="A50" s="13">
        <v>42</v>
      </c>
      <c r="B50" s="14" t="s">
        <v>48</v>
      </c>
      <c r="C50" s="14">
        <f>январь!C49+февраль!C49+март!C49+апрель!C49+май!C49+июнь!C49+июль!C49+август!C49+сентябрь!C49+октябрь!C49+ноябрь!C49+декабрь!C49</f>
        <v>0</v>
      </c>
      <c r="D50" s="14">
        <f>январь!D49+февраль!D49+март!D49+апрель!D49+май!D49+июнь!D49+июль!D49+август!D49+сентябрь!D49+октябрь!D49+ноябрь!D49+декабрь!D49</f>
        <v>1.01</v>
      </c>
      <c r="E50" s="14">
        <f>январь!E49+февраль!E49+март!E49+апрель!E49+май!E49+июнь!E49+июль!E49+август!E49+сентябрь!E49+октябрь!E49+ноябрь!E49+декабрь!E49</f>
        <v>1.01</v>
      </c>
      <c r="F50" s="14">
        <f>январь!F49+февраль!F49+март!F49+апрель!F49+май!F49+июнь!F49+июль!F49+август!F49+сентябрь!F49+октябрь!F49+ноябрь!F49+декабрь!F49</f>
        <v>2853.93</v>
      </c>
      <c r="G50" s="14">
        <f>январь!G49+февраль!G49+март!G49+апрель!G49+май!G49+июнь!G49+июль!G49+август!G49+сентябрь!G49+октябрь!G49+ноябрь!G49+декабрь!G49</f>
        <v>5136.01</v>
      </c>
      <c r="H50" s="14">
        <f>январь!H49+февраль!H49+март!H49+апрель!H49+май!H49+июнь!H49+июль!H49+август!H49+сентябрь!H49+октябрь!H49+ноябрь!H49+декабрь!H49</f>
        <v>0</v>
      </c>
      <c r="I50" s="14">
        <f>январь!I49+февраль!I49+март!I49+апрель!I49+май!I49+июнь!I49+июль!I49+август!I49+сентябрь!I49+октябрь!I49+ноябрь!I49+декабрь!I49</f>
        <v>7412.94</v>
      </c>
      <c r="J50" s="14">
        <f>январь!J49+февраль!J49+март!J49+апрель!J49+май!J49+июнь!J49+июль!J49+август!J49+сентябрь!J49+октябрь!J49+ноябрь!J49+декабрь!J49</f>
        <v>1450.15</v>
      </c>
      <c r="K50" s="14">
        <f>январь!K49+февраль!K49+март!K49+апрель!K49+май!K49+июнь!K49+июль!K49+август!K49+сентябрь!K49+октябрь!K49+ноябрь!K49+декабрь!K49</f>
        <v>20833.759999999998</v>
      </c>
      <c r="L50" s="14">
        <f>январь!L49+февраль!L49+март!L49+апрель!L49+май!L49+июнь!L49+июль!L49+август!L49+сентябрь!L49+октябрь!L49+ноябрь!L49+декабрь!L49</f>
        <v>2938.41</v>
      </c>
      <c r="M50" s="14">
        <f t="shared" si="0"/>
        <v>23772.17</v>
      </c>
      <c r="N50" s="1"/>
    </row>
    <row r="51" spans="1:14" x14ac:dyDescent="0.25">
      <c r="A51" s="13">
        <v>43</v>
      </c>
      <c r="B51" s="14" t="s">
        <v>49</v>
      </c>
      <c r="C51" s="14">
        <f>январь!C50+февраль!C50+март!C50+апрель!C50+май!C50+июнь!C50+июль!C50+август!C50+сентябрь!C50+октябрь!C50+ноябрь!C50+декабрь!C50</f>
        <v>0.5</v>
      </c>
      <c r="D51" s="14">
        <f>январь!D50+февраль!D50+март!D50+апрель!D50+май!D50+июнь!D50+июль!D50+август!D50+сентябрь!D50+октябрь!D50+ноябрь!D50+декабрь!D50</f>
        <v>7.62</v>
      </c>
      <c r="E51" s="14">
        <f>январь!E50+февраль!E50+март!E50+апрель!E50+май!E50+июнь!E50+июль!E50+август!E50+сентябрь!E50+октябрь!E50+ноябрь!E50+декабрь!E50</f>
        <v>8.120000000000001</v>
      </c>
      <c r="F51" s="14">
        <f>январь!F50+февраль!F50+март!F50+апрель!F50+май!F50+июнь!F50+июль!F50+август!F50+сентябрь!F50+октябрь!F50+ноябрь!F50+декабрь!F50</f>
        <v>349.97</v>
      </c>
      <c r="G51" s="14">
        <f>январь!G50+февраль!G50+март!G50+апрель!G50+май!G50+июнь!G50+июль!G50+август!G50+сентябрь!G50+октябрь!G50+ноябрь!G50+декабрь!G50</f>
        <v>1383.08</v>
      </c>
      <c r="H51" s="14">
        <f>январь!H50+февраль!H50+март!H50+апрель!H50+май!H50+июнь!H50+июль!H50+август!H50+сентябрь!H50+октябрь!H50+ноябрь!H50+декабрь!H50</f>
        <v>798.8</v>
      </c>
      <c r="I51" s="14">
        <f>январь!I50+февраль!I50+март!I50+апрель!I50+май!I50+июнь!I50+июль!I50+август!I50+сентябрь!I50+октябрь!I50+ноябрь!I50+декабрь!I50</f>
        <v>8057.53</v>
      </c>
      <c r="J51" s="14">
        <f>январь!J50+февраль!J50+март!J50+апрель!J50+май!J50+июнь!J50+июль!J50+август!J50+сентябрь!J50+октябрь!J50+ноябрь!J50+декабрь!J50</f>
        <v>1478.4299999999998</v>
      </c>
      <c r="K51" s="14">
        <f>январь!K50+февраль!K50+март!K50+апрель!K50+май!K50+июнь!K50+июль!K50+август!K50+сентябрь!K50+октябрь!K50+ноябрь!K50+декабрь!K50</f>
        <v>17053.980000000003</v>
      </c>
      <c r="L51" s="14">
        <f>январь!L50+февраль!L50+март!L50+апрель!L50+май!L50+июнь!L50+июль!L50+август!L50+сентябрь!L50+октябрь!L50+ноябрь!L50+декабрь!L50</f>
        <v>1522.2800000000002</v>
      </c>
      <c r="M51" s="14">
        <f t="shared" si="0"/>
        <v>18576.260000000002</v>
      </c>
      <c r="N51" s="1"/>
    </row>
    <row r="52" spans="1:14" x14ac:dyDescent="0.25">
      <c r="A52" s="13">
        <v>44</v>
      </c>
      <c r="B52" s="14" t="s">
        <v>50</v>
      </c>
      <c r="C52" s="14">
        <f>январь!C51+февраль!C51+март!C51+апрель!C51+май!C51+июнь!C51+июль!C51+август!C51+сентябрь!C51+октябрь!C51+ноябрь!C51+декабрь!C51</f>
        <v>0</v>
      </c>
      <c r="D52" s="14">
        <f>январь!D51+февраль!D51+март!D51+апрель!D51+май!D51+июнь!D51+июль!D51+август!D51+сентябрь!D51+октябрь!D51+ноябрь!D51+декабрь!D51</f>
        <v>1.01</v>
      </c>
      <c r="E52" s="14">
        <f>январь!E51+февраль!E51+март!E51+апрель!E51+май!E51+июнь!E51+июль!E51+август!E51+сентябрь!E51+октябрь!E51+ноябрь!E51+декабрь!E51</f>
        <v>1.01</v>
      </c>
      <c r="F52" s="14">
        <f>январь!F51+февраль!F51+март!F51+апрель!F51+май!F51+июнь!F51+июль!F51+август!F51+сентябрь!F51+октябрь!F51+ноябрь!F51+декабрь!F51</f>
        <v>2996.85</v>
      </c>
      <c r="G52" s="14">
        <f>январь!G51+февраль!G51+март!G51+апрель!G51+май!G51+июнь!G51+июль!G51+август!G51+сентябрь!G51+октябрь!G51+ноябрь!G51+декабрь!G51</f>
        <v>5386.04</v>
      </c>
      <c r="H52" s="14">
        <f>январь!H51+февраль!H51+март!H51+апрель!H51+май!H51+июнь!H51+июль!H51+август!H51+сентябрь!H51+октябрь!H51+ноябрь!H51+декабрь!H51</f>
        <v>0</v>
      </c>
      <c r="I52" s="14">
        <f>январь!I51+февраль!I51+март!I51+апрель!I51+май!I51+июнь!I51+июль!I51+август!I51+сентябрь!I51+октябрь!I51+ноябрь!I51+декабрь!I51</f>
        <v>9991.34</v>
      </c>
      <c r="J52" s="14">
        <f>январь!J51+февраль!J51+март!J51+апрель!J51+май!J51+июнь!J51+июль!J51+август!J51+сентябрь!J51+октябрь!J51+ноябрь!J51+декабрь!J51</f>
        <v>1460.3</v>
      </c>
      <c r="K52" s="14">
        <f>январь!K51+февраль!K51+март!K51+апрель!K51+май!K51+июнь!K51+июль!K51+август!K51+сентябрь!K51+октябрь!K51+ноябрь!K51+декабрь!K51</f>
        <v>24005.82</v>
      </c>
      <c r="L52" s="14">
        <f>январь!L51+февраль!L51+март!L51+апрель!L51+май!L51+июнь!L51+июль!L51+август!L51+сентябрь!L51+октябрь!L51+ноябрь!L51+декабрь!L51</f>
        <v>6231.2</v>
      </c>
      <c r="M52" s="14">
        <f t="shared" si="0"/>
        <v>30237.02</v>
      </c>
      <c r="N52" s="1"/>
    </row>
    <row r="53" spans="1:14" x14ac:dyDescent="0.25">
      <c r="A53" s="13">
        <v>45</v>
      </c>
      <c r="B53" s="14" t="s">
        <v>38</v>
      </c>
      <c r="C53" s="14">
        <f>январь!C52+февраль!C52+март!C52+апрель!C52+май!C52+июнь!C52+июль!C52+август!C52+сентябрь!C52+октябрь!C52+ноябрь!C52+декабрь!C52</f>
        <v>0</v>
      </c>
      <c r="D53" s="14">
        <f>январь!D52+февраль!D52+март!D52+апрель!D52+май!D52+июнь!D52+июль!D52+август!D52+сентябрь!D52+октябрь!D52+ноябрь!D52+декабрь!D52</f>
        <v>0</v>
      </c>
      <c r="E53" s="14">
        <f>январь!E52+февраль!E52+март!E52+апрель!E52+май!E52+июнь!E52+июль!E52+август!E52+сентябрь!E52+октябрь!E52+ноябрь!E52+декабрь!E52</f>
        <v>0</v>
      </c>
      <c r="F53" s="14">
        <f>январь!F52+февраль!F52+март!F52+апрель!F52+май!F52+июнь!F52+июль!F52+август!F52+сентябрь!F52+октябрь!F52+ноябрь!F52+декабрь!F52</f>
        <v>0</v>
      </c>
      <c r="G53" s="14">
        <f>январь!G52+февраль!G52+март!G52+апрель!G52+май!G52+июнь!G52+июль!G52+август!G52+сентябрь!G52+октябрь!G52+ноябрь!G52+декабрь!G52</f>
        <v>0</v>
      </c>
      <c r="H53" s="14">
        <f>январь!H52+февраль!H52+март!H52+апрель!H52+май!H52+июнь!H52+июль!H52+август!H52+сентябрь!H52+октябрь!H52+ноябрь!H52+декабрь!H52</f>
        <v>0</v>
      </c>
      <c r="I53" s="14">
        <f>январь!I52+февраль!I52+март!I52+апрель!I52+май!I52+июнь!I52+июль!I52+август!I52+сентябрь!I52+октябрь!I52+ноябрь!I52+декабрь!I52</f>
        <v>0</v>
      </c>
      <c r="J53" s="14">
        <f>январь!J52+февраль!J52+март!J52+апрель!J52+май!J52+июнь!J52+июль!J52+август!J52+сентябрь!J52+октябрь!J52+ноябрь!J52+декабрь!J52</f>
        <v>0</v>
      </c>
      <c r="K53" s="14">
        <f>январь!K52+февраль!K52+март!K52+апрель!K52+май!K52+июнь!K52+июль!K52+август!K52+сентябрь!K52+октябрь!K52+ноябрь!K52+декабрь!K52</f>
        <v>256.45</v>
      </c>
      <c r="L53" s="14">
        <f>январь!L52+февраль!L52+март!L52+апрель!L52+май!L52+июнь!L52+июль!L52+август!L52+сентябрь!L52+октябрь!L52+ноябрь!L52+декабрь!L52</f>
        <v>0</v>
      </c>
      <c r="M53" s="14">
        <f t="shared" si="0"/>
        <v>256.45</v>
      </c>
      <c r="N53" s="1"/>
    </row>
    <row r="54" spans="1:14" x14ac:dyDescent="0.25">
      <c r="A54" s="13">
        <v>46</v>
      </c>
      <c r="B54" s="14" t="s">
        <v>51</v>
      </c>
      <c r="C54" s="14">
        <f>январь!C53+февраль!C53+март!C53+апрель!C53+май!C53+июнь!C53+июль!C53+август!C53+сентябрь!C53+октябрь!C53+ноябрь!C53+декабрь!C53</f>
        <v>0</v>
      </c>
      <c r="D54" s="14">
        <f>январь!D53+февраль!D53+март!D53+апрель!D53+май!D53+июнь!D53+июль!D53+август!D53+сентябрь!D53+октябрь!D53+ноябрь!D53+декабрь!D53</f>
        <v>0</v>
      </c>
      <c r="E54" s="14">
        <f>январь!E53+февраль!E53+март!E53+апрель!E53+май!E53+июнь!E53+июль!E53+август!E53+сентябрь!E53+октябрь!E53+ноябрь!E53+декабрь!E53</f>
        <v>0</v>
      </c>
      <c r="F54" s="14">
        <f>январь!F53+февраль!F53+март!F53+апрель!F53+май!F53+июнь!F53+июль!F53+август!F53+сентябрь!F53+октябрь!F53+ноябрь!F53+декабрь!F53</f>
        <v>0</v>
      </c>
      <c r="G54" s="14">
        <f>январь!G53+февраль!G53+март!G53+апрель!G53+май!G53+июнь!G53+июль!G53+август!G53+сентябрь!G53+октябрь!G53+ноябрь!G53+декабрь!G53</f>
        <v>0</v>
      </c>
      <c r="H54" s="14">
        <f>январь!H53+февраль!H53+март!H53+апрель!H53+май!H53+июнь!H53+июль!H53+август!H53+сентябрь!H53+октябрь!H53+ноябрь!H53+декабрь!H53</f>
        <v>0</v>
      </c>
      <c r="I54" s="14">
        <f>январь!I53+февраль!I53+март!I53+апрель!I53+май!I53+июнь!I53+июль!I53+август!I53+сентябрь!I53+октябрь!I53+ноябрь!I53+декабрь!I53</f>
        <v>0</v>
      </c>
      <c r="J54" s="14">
        <f>январь!J53+февраль!J53+март!J53+апрель!J53+май!J53+июнь!J53+июль!J53+август!J53+сентябрь!J53+октябрь!J53+ноябрь!J53+декабрь!J53</f>
        <v>0</v>
      </c>
      <c r="K54" s="14">
        <f>январь!K53+февраль!K53+март!K53+апрель!K53+май!K53+июнь!K53+июль!K53+август!K53+сентябрь!K53+октябрь!K53+ноябрь!K53+декабрь!K53</f>
        <v>0</v>
      </c>
      <c r="L54" s="14">
        <f>январь!L53+февраль!L53+март!L53+апрель!L53+май!L53+июнь!L53+июль!L53+август!L53+сентябрь!L53+октябрь!L53+ноябрь!L53+декабрь!L53</f>
        <v>0</v>
      </c>
      <c r="M54" s="14">
        <f t="shared" si="0"/>
        <v>0</v>
      </c>
      <c r="N54" s="1"/>
    </row>
    <row r="55" spans="1:14" x14ac:dyDescent="0.25">
      <c r="A55" s="13">
        <v>47</v>
      </c>
      <c r="B55" s="14" t="s">
        <v>52</v>
      </c>
      <c r="C55" s="14">
        <f>январь!C54+февраль!C54+март!C54+апрель!C54+май!C54+июнь!C54+июль!C54+август!C54+сентябрь!C54+октябрь!C54+ноябрь!C54+декабрь!C54</f>
        <v>0</v>
      </c>
      <c r="D55" s="14">
        <f>январь!D54+февраль!D54+март!D54+апрель!D54+май!D54+июнь!D54+июль!D54+август!D54+сентябрь!D54+октябрь!D54+ноябрь!D54+декабрь!D54</f>
        <v>1.69</v>
      </c>
      <c r="E55" s="14">
        <f>январь!E54+февраль!E54+март!E54+апрель!E54+май!E54+июнь!E54+июль!E54+август!E54+сентябрь!E54+октябрь!E54+ноябрь!E54+декабрь!E54</f>
        <v>1.69</v>
      </c>
      <c r="F55" s="14">
        <f>январь!F54+февраль!F54+март!F54+апрель!F54+май!F54+июнь!F54+июль!F54+август!F54+сентябрь!F54+октябрь!F54+ноябрь!F54+декабрь!F54</f>
        <v>2954.68</v>
      </c>
      <c r="G55" s="14">
        <f>январь!G54+февраль!G54+март!G54+апрель!G54+май!G54+июнь!G54+июль!G54+август!G54+сентябрь!G54+октябрь!G54+ноябрь!G54+декабрь!G54</f>
        <v>5373.880000000001</v>
      </c>
      <c r="H55" s="14">
        <f>январь!H54+февраль!H54+март!H54+апрель!H54+май!H54+июнь!H54+июль!H54+август!H54+сентябрь!H54+октябрь!H54+ноябрь!H54+декабрь!H54</f>
        <v>0</v>
      </c>
      <c r="I55" s="14">
        <f>январь!I54+февраль!I54+март!I54+апрель!I54+май!I54+июнь!I54+июль!I54+август!I54+сентябрь!I54+октябрь!I54+ноябрь!I54+декабрь!I54</f>
        <v>10958.25</v>
      </c>
      <c r="J55" s="14">
        <f>январь!J54+февраль!J54+март!J54+апрель!J54+май!J54+июнь!J54+июль!J54+август!J54+сентябрь!J54+октябрь!J54+ноябрь!J54+декабрь!J54</f>
        <v>1745.54</v>
      </c>
      <c r="K55" s="14">
        <f>январь!K54+февраль!K54+март!K54+апрель!K54+май!K54+июнь!K54+июль!K54+август!K54+сентябрь!K54+октябрь!K54+ноябрь!K54+декабрь!K54</f>
        <v>25486.89</v>
      </c>
      <c r="L55" s="14">
        <f>январь!L54+февраль!L54+март!L54+апрель!L54+май!L54+июнь!L54+июль!L54+август!L54+сентябрь!L54+октябрь!L54+ноябрь!L54+декабрь!L54</f>
        <v>6200.39</v>
      </c>
      <c r="M55" s="14">
        <f t="shared" si="0"/>
        <v>31687.279999999999</v>
      </c>
      <c r="N55" s="1"/>
    </row>
    <row r="56" spans="1:14" x14ac:dyDescent="0.25">
      <c r="A56" s="13">
        <v>48</v>
      </c>
      <c r="B56" s="14" t="s">
        <v>40</v>
      </c>
      <c r="C56" s="14">
        <f>январь!C55+февраль!C55+март!C55+апрель!C55+май!C55+июнь!C55+июль!C55+август!C55+сентябрь!C55+октябрь!C55+ноябрь!C55+декабрь!C55</f>
        <v>0</v>
      </c>
      <c r="D56" s="14">
        <f>январь!D55+февраль!D55+март!D55+апрель!D55+май!D55+июнь!D55+июль!D55+август!D55+сентябрь!D55+октябрь!D55+ноябрь!D55+декабрь!D55</f>
        <v>0</v>
      </c>
      <c r="E56" s="14">
        <f>январь!E55+февраль!E55+март!E55+апрель!E55+май!E55+июнь!E55+июль!E55+август!E55+сентябрь!E55+октябрь!E55+ноябрь!E55+декабрь!E55</f>
        <v>0</v>
      </c>
      <c r="F56" s="14">
        <f>январь!F55+февраль!F55+март!F55+апрель!F55+май!F55+июнь!F55+июль!F55+август!F55+сентябрь!F55+октябрь!F55+ноябрь!F55+декабрь!F55</f>
        <v>0</v>
      </c>
      <c r="G56" s="14">
        <f>январь!G55+февраль!G55+март!G55+апрель!G55+май!G55+июнь!G55+июль!G55+август!G55+сентябрь!G55+октябрь!G55+ноябрь!G55+декабрь!G55</f>
        <v>0</v>
      </c>
      <c r="H56" s="14">
        <f>январь!H55+февраль!H55+март!H55+апрель!H55+май!H55+июнь!H55+июль!H55+август!H55+сентябрь!H55+октябрь!H55+ноябрь!H55+декабрь!H55</f>
        <v>0</v>
      </c>
      <c r="I56" s="14">
        <f>январь!I55+февраль!I55+март!I55+апрель!I55+май!I55+июнь!I55+июль!I55+август!I55+сентябрь!I55+октябрь!I55+ноябрь!I55+декабрь!I55</f>
        <v>0</v>
      </c>
      <c r="J56" s="14">
        <f>январь!J55+февраль!J55+март!J55+апрель!J55+май!J55+июнь!J55+июль!J55+август!J55+сентябрь!J55+октябрь!J55+ноябрь!J55+декабрь!J55</f>
        <v>0</v>
      </c>
      <c r="K56" s="14">
        <f>январь!K55+февраль!K55+март!K55+апрель!K55+май!K55+июнь!K55+июль!K55+август!K55+сентябрь!K55+октябрь!K55+ноябрь!K55+декабрь!K55</f>
        <v>159.80000000000001</v>
      </c>
      <c r="L56" s="14">
        <f>январь!L55+февраль!L55+март!L55+апрель!L55+май!L55+июнь!L55+июль!L55+август!L55+сентябрь!L55+октябрь!L55+ноябрь!L55+декабрь!L55</f>
        <v>0</v>
      </c>
      <c r="M56" s="14">
        <f t="shared" si="0"/>
        <v>159.80000000000001</v>
      </c>
      <c r="N56" s="1"/>
    </row>
    <row r="57" spans="1:14" x14ac:dyDescent="0.25">
      <c r="A57" s="13">
        <v>49</v>
      </c>
      <c r="B57" s="14" t="s">
        <v>41</v>
      </c>
      <c r="C57" s="14">
        <f>январь!C56+февраль!C56+март!C56+апрель!C56+май!C56+июнь!C56+июль!C56+август!C56+сентябрь!C56+октябрь!C56+ноябрь!C56+декабрь!C56</f>
        <v>110.17000000000002</v>
      </c>
      <c r="D57" s="14">
        <f>январь!D56+февраль!D56+март!D56+апрель!D56+май!D56+июнь!D56+июль!D56+август!D56+сентябрь!D56+октябрь!D56+ноябрь!D56+декабрь!D56</f>
        <v>8.2200000000000006</v>
      </c>
      <c r="E57" s="14">
        <f>январь!E56+февраль!E56+март!E56+апрель!E56+май!E56+июнь!E56+июль!E56+август!E56+сентябрь!E56+октябрь!E56+ноябрь!E56+декабрь!E56</f>
        <v>118.38999999999999</v>
      </c>
      <c r="F57" s="14">
        <f>январь!F56+февраль!F56+март!F56+апрель!F56+май!F56+июнь!F56+июль!F56+август!F56+сентябрь!F56+октябрь!F56+ноябрь!F56+декабрь!F56</f>
        <v>18138.190000000002</v>
      </c>
      <c r="G57" s="14">
        <f>январь!G56+февраль!G56+март!G56+апрель!G56+май!G56+июнь!G56+июль!G56+август!G56+сентябрь!G56+октябрь!G56+ноябрь!G56+декабрь!G56</f>
        <v>46415.289999999994</v>
      </c>
      <c r="H57" s="14">
        <f>январь!H56+февраль!H56+март!H56+апрель!H56+май!H56+июнь!H56+июль!H56+август!H56+сентябрь!H56+октябрь!H56+ноябрь!H56+декабрь!H56</f>
        <v>142.15</v>
      </c>
      <c r="I57" s="14">
        <f>январь!I56+февраль!I56+март!I56+апрель!I56+май!I56+июнь!I56+июль!I56+август!I56+сентябрь!I56+октябрь!I56+ноябрь!I56+декабрь!I56</f>
        <v>24773.250000000004</v>
      </c>
      <c r="J57" s="14">
        <f>январь!J56+февраль!J56+март!J56+апрель!J56+май!J56+июнь!J56+июль!J56+август!J56+сентябрь!J56+октябрь!J56+ноябрь!J56+декабрь!J56</f>
        <v>0</v>
      </c>
      <c r="K57" s="14">
        <f>январь!K56+февраль!K56+март!K56+апрель!K56+май!K56+июнь!K56+июль!K56+август!K56+сентябрь!K56+октябрь!K56+ноябрь!K56+декабрь!K56</f>
        <v>113913.03000000003</v>
      </c>
      <c r="L57" s="14">
        <f>январь!L56+февраль!L56+март!L56+апрель!L56+май!L56+июнь!L56+июль!L56+август!L56+сентябрь!L56+октябрь!L56+ноябрь!L56+декабрь!L56</f>
        <v>22857.59</v>
      </c>
      <c r="M57" s="14">
        <f t="shared" si="0"/>
        <v>136770.62000000002</v>
      </c>
      <c r="N57" s="1"/>
    </row>
    <row r="58" spans="1:14" x14ac:dyDescent="0.25">
      <c r="A58" s="13">
        <v>50</v>
      </c>
      <c r="B58" s="14" t="s">
        <v>53</v>
      </c>
      <c r="C58" s="14">
        <f>январь!C57+февраль!C57+март!C57+апрель!C57+май!C57+июнь!C57+июль!C57+август!C57+сентябрь!C57+октябрь!C57+ноябрь!C57+декабрь!C57</f>
        <v>53.69</v>
      </c>
      <c r="D58" s="14">
        <f>январь!D57+февраль!D57+март!D57+апрель!D57+май!D57+июнь!D57+июль!D57+август!D57+сентябрь!D57+октябрь!D57+ноябрь!D57+декабрь!D57</f>
        <v>53.97</v>
      </c>
      <c r="E58" s="14">
        <f>январь!E57+февраль!E57+март!E57+апрель!E57+май!E57+июнь!E57+июль!E57+август!E57+сентябрь!E57+октябрь!E57+ноябрь!E57+декабрь!E57</f>
        <v>107.66</v>
      </c>
      <c r="F58" s="14">
        <f>январь!F57+февраль!F57+март!F57+апрель!F57+май!F57+июнь!F57+июль!F57+август!F57+сентябрь!F57+октябрь!F57+ноябрь!F57+декабрь!F57</f>
        <v>6497.8799999999992</v>
      </c>
      <c r="G58" s="14">
        <f>январь!G57+февраль!G57+март!G57+апрель!G57+май!G57+июнь!G57+июль!G57+август!G57+сентябрь!G57+октябрь!G57+ноябрь!G57+декабрь!G57</f>
        <v>21709.330000000005</v>
      </c>
      <c r="H58" s="14">
        <f>январь!H57+февраль!H57+март!H57+апрель!H57+май!H57+июнь!H57+июль!H57+август!H57+сентябрь!H57+октябрь!H57+ноябрь!H57+декабрь!H57</f>
        <v>0</v>
      </c>
      <c r="I58" s="14">
        <f>январь!I57+февраль!I57+март!I57+апрель!I57+май!I57+июнь!I57+июль!I57+август!I57+сентябрь!I57+октябрь!I57+ноябрь!I57+декабрь!I57</f>
        <v>9669.0300000000007</v>
      </c>
      <c r="J58" s="14">
        <f>январь!J57+февраль!J57+март!J57+апрель!J57+май!J57+июнь!J57+июль!J57+август!J57+сентябрь!J57+октябрь!J57+ноябрь!J57+декабрь!J57</f>
        <v>2538.7800000000002</v>
      </c>
      <c r="K58" s="14">
        <f>январь!K57+февраль!K57+март!K57+апрель!K57+май!K57+июнь!K57+июль!K57+август!K57+сентябрь!K57+октябрь!K57+ноябрь!K57+декабрь!K57</f>
        <v>56246.89</v>
      </c>
      <c r="L58" s="14">
        <f>январь!L57+февраль!L57+март!L57+апрель!L57+май!L57+июнь!L57+июль!L57+август!L57+сентябрь!L57+октябрь!L57+ноябрь!L57+декабрь!L57</f>
        <v>13598.3</v>
      </c>
      <c r="M58" s="14">
        <f t="shared" si="0"/>
        <v>69845.19</v>
      </c>
      <c r="N58" s="1"/>
    </row>
    <row r="59" spans="1:14" x14ac:dyDescent="0.25">
      <c r="A59" s="13">
        <v>51</v>
      </c>
      <c r="B59" s="14" t="s">
        <v>54</v>
      </c>
      <c r="C59" s="14">
        <f>январь!C58+февраль!C58+март!C58+апрель!C58+май!C58+июнь!C58+июль!C58+август!C58+сентябрь!C58+октябрь!C58+ноябрь!C58+декабрь!C58</f>
        <v>60.260000000000005</v>
      </c>
      <c r="D59" s="14">
        <f>январь!D58+февраль!D58+март!D58+апрель!D58+май!D58+июнь!D58+июль!D58+август!D58+сентябрь!D58+октябрь!D58+ноябрь!D58+декабрь!D58</f>
        <v>86.19</v>
      </c>
      <c r="E59" s="14">
        <f>январь!E58+февраль!E58+март!E58+апрель!E58+май!E58+июнь!E58+июль!E58+август!E58+сентябрь!E58+октябрь!E58+ноябрь!E58+декабрь!E58</f>
        <v>146.44999999999999</v>
      </c>
      <c r="F59" s="14">
        <f>январь!F58+февраль!F58+март!F58+апрель!F58+май!F58+июнь!F58+июль!F58+август!F58+сентябрь!F58+октябрь!F58+ноябрь!F58+декабрь!F58</f>
        <v>10718.12</v>
      </c>
      <c r="G59" s="14">
        <f>январь!G58+февраль!G58+март!G58+апрель!G58+май!G58+июнь!G58+июль!G58+август!G58+сентябрь!G58+октябрь!G58+ноябрь!G58+декабрь!G58</f>
        <v>33009.97</v>
      </c>
      <c r="H59" s="14">
        <f>январь!H58+февраль!H58+март!H58+апрель!H58+май!H58+июнь!H58+июль!H58+август!H58+сентябрь!H58+октябрь!H58+ноябрь!H58+декабрь!H58</f>
        <v>4319.3999999999996</v>
      </c>
      <c r="I59" s="14">
        <f>январь!I58+февраль!I58+март!I58+апрель!I58+май!I58+июнь!I58+июль!I58+август!I58+сентябрь!I58+октябрь!I58+ноябрь!I58+декабрь!I58</f>
        <v>7090.630000000001</v>
      </c>
      <c r="J59" s="14">
        <f>январь!J58+февраль!J58+март!J58+апрель!J58+май!J58+июнь!J58+июль!J58+август!J58+сентябрь!J58+октябрь!J58+ноябрь!J58+декабрь!J58</f>
        <v>1505.64</v>
      </c>
      <c r="K59" s="14">
        <f>январь!K58+февраль!K58+март!K58+апрель!K58+май!K58+июнь!K58+июль!K58+август!K58+сентябрь!K58+октябрь!K58+ноябрь!K58+декабрь!K58</f>
        <v>81548.239999999991</v>
      </c>
      <c r="L59" s="14">
        <f>январь!L58+февраль!L58+март!L58+апрель!L58+май!L58+июнь!L58+июль!L58+август!L58+сентябрь!L58+октябрь!L58+ноябрь!L58+декабрь!L58</f>
        <v>8514.9599999999991</v>
      </c>
      <c r="M59" s="14">
        <f t="shared" si="0"/>
        <v>90063.199999999983</v>
      </c>
      <c r="N59" s="1"/>
    </row>
    <row r="60" spans="1:14" x14ac:dyDescent="0.25">
      <c r="A60" s="13">
        <v>52</v>
      </c>
      <c r="B60" s="14" t="s">
        <v>55</v>
      </c>
      <c r="C60" s="14">
        <f>январь!C59+февраль!C59+март!C59+апрель!C59+май!C59+июнь!C59+июль!C59+август!C59+сентябрь!C59+октябрь!C59+ноябрь!C59+декабрь!C59</f>
        <v>44.95</v>
      </c>
      <c r="D60" s="14">
        <f>январь!D59+февраль!D59+март!D59+апрель!D59+май!D59+июнь!D59+июль!D59+август!D59+сентябрь!D59+октябрь!D59+ноябрь!D59+декабрь!D59</f>
        <v>2.5300000000000002</v>
      </c>
      <c r="E60" s="14">
        <f>январь!E59+февраль!E59+март!E59+апрель!E59+май!E59+июнь!E59+июль!E59+август!E59+сентябрь!E59+октябрь!E59+ноябрь!E59+декабрь!E59</f>
        <v>47.480000000000004</v>
      </c>
      <c r="F60" s="14">
        <f>январь!F59+февраль!F59+март!F59+апрель!F59+май!F59+июнь!F59+июль!F59+август!F59+сентябрь!F59+октябрь!F59+ноябрь!F59+декабрь!F59</f>
        <v>3975.58</v>
      </c>
      <c r="G60" s="14">
        <f>январь!G59+февраль!G59+март!G59+апрель!G59+май!G59+июнь!G59+июль!G59+август!G59+сентябрь!G59+октябрь!G59+ноябрь!G59+декабрь!G59</f>
        <v>11967.940000000002</v>
      </c>
      <c r="H60" s="14">
        <f>январь!H59+февраль!H59+март!H59+апрель!H59+май!H59+июнь!H59+июль!H59+август!H59+сентябрь!H59+октябрь!H59+ноябрь!H59+декабрь!H59</f>
        <v>0</v>
      </c>
      <c r="I60" s="14">
        <f>январь!I59+февраль!I59+март!I59+апрель!I59+май!I59+июнь!I59+июль!I59+август!I59+сентябрь!I59+октябрь!I59+ноябрь!I59+декабрь!I59</f>
        <v>4512.2099999999991</v>
      </c>
      <c r="J60" s="14">
        <f>январь!J59+февраль!J59+март!J59+апрель!J59+май!J59+июнь!J59+июль!J59+август!J59+сентябрь!J59+октябрь!J59+ноябрь!J59+декабрь!J59</f>
        <v>1550.01</v>
      </c>
      <c r="K60" s="14">
        <f>январь!K59+февраль!K59+март!K59+апрель!K59+май!K59+июнь!K59+июль!K59+август!K59+сентябрь!K59+октябрь!K59+ноябрь!K59+декабрь!K59</f>
        <v>31367.07</v>
      </c>
      <c r="L60" s="14">
        <f>январь!L59+февраль!L59+март!L59+апрель!L59+май!L59+июнь!L59+июль!L59+август!L59+сентябрь!L59+октябрь!L59+ноябрь!L59+декабрь!L59</f>
        <v>3464.55</v>
      </c>
      <c r="M60" s="14">
        <f t="shared" si="0"/>
        <v>34831.620000000003</v>
      </c>
      <c r="N60" s="1"/>
    </row>
    <row r="61" spans="1:14" x14ac:dyDescent="0.25">
      <c r="A61" s="13">
        <v>53</v>
      </c>
      <c r="B61" s="14" t="s">
        <v>56</v>
      </c>
      <c r="C61" s="14">
        <f>январь!C60+февраль!C60+март!C60+апрель!C60+май!C60+июнь!C60+июль!C60+август!C60+сентябрь!C60+октябрь!C60+ноябрь!C60+декабрь!C60</f>
        <v>45.41</v>
      </c>
      <c r="D61" s="14">
        <f>январь!D60+февраль!D60+март!D60+апрель!D60+май!D60+июнь!D60+июль!D60+август!D60+сентябрь!D60+октябрь!D60+ноябрь!D60+декабрь!D60</f>
        <v>2.5300000000000002</v>
      </c>
      <c r="E61" s="14">
        <f>январь!E60+февраль!E60+март!E60+апрель!E60+май!E60+июнь!E60+июль!E60+август!E60+сентябрь!E60+октябрь!E60+ноябрь!E60+декабрь!E60</f>
        <v>47.94</v>
      </c>
      <c r="F61" s="14">
        <f>январь!F60+февраль!F60+март!F60+апрель!F60+май!F60+июнь!F60+июль!F60+август!F60+сентябрь!F60+октябрь!F60+ноябрь!F60+декабрь!F60</f>
        <v>4281.17</v>
      </c>
      <c r="G61" s="14">
        <f>январь!G60+февраль!G60+март!G60+апрель!G60+май!G60+июнь!G60+июль!G60+август!G60+сентябрь!G60+октябрь!G60+ноябрь!G60+декабрь!G60</f>
        <v>12595.039999999999</v>
      </c>
      <c r="H61" s="14">
        <f>январь!H60+февраль!H60+март!H60+апрель!H60+май!H60+июнь!H60+июль!H60+август!H60+сентябрь!H60+октябрь!H60+ноябрь!H60+декабрь!H60</f>
        <v>0</v>
      </c>
      <c r="I61" s="14">
        <f>январь!I60+февраль!I60+март!I60+апрель!I60+май!I60+июнь!I60+июль!I60+август!I60+сентябрь!I60+октябрь!I60+ноябрь!I60+декабрь!I60</f>
        <v>6123.72</v>
      </c>
      <c r="J61" s="14">
        <f>январь!J60+февраль!J60+март!J60+апрель!J60+май!J60+июнь!J60+июль!J60+август!J60+сентябрь!J60+октябрь!J60+ноябрь!J60+декабрь!J60</f>
        <v>1498.5500000000002</v>
      </c>
      <c r="K61" s="14">
        <f>январь!K60+февраль!K60+март!K60+апрель!K60+май!K60+июнь!K60+июль!K60+август!K60+сентябрь!K60+октябрь!K60+ноябрь!K60+декабрь!K60</f>
        <v>34064.26</v>
      </c>
      <c r="L61" s="14">
        <f>январь!L60+февраль!L60+март!L60+апрель!L60+май!L60+июнь!L60+июль!L60+август!L60+сентябрь!L60+октябрь!L60+ноябрь!L60+декабрь!L60</f>
        <v>4201.8900000000003</v>
      </c>
      <c r="M61" s="14">
        <f t="shared" si="0"/>
        <v>38266.15</v>
      </c>
      <c r="N61" s="1"/>
    </row>
    <row r="62" spans="1:14" x14ac:dyDescent="0.25">
      <c r="A62" s="13">
        <v>54</v>
      </c>
      <c r="B62" s="14" t="s">
        <v>57</v>
      </c>
      <c r="C62" s="14">
        <f>январь!C61+февраль!C61+март!C61+апрель!C61+май!C61+июнь!C61+июль!C61+август!C61+сентябрь!C61+октябрь!C61+ноябрь!C61+декабрь!C61</f>
        <v>55.820000000000007</v>
      </c>
      <c r="D62" s="14">
        <f>январь!D61+февраль!D61+март!D61+апрель!D61+май!D61+июнь!D61+июль!D61+август!D61+сентябрь!D61+октябрь!D61+ноябрь!D61+декабрь!D61</f>
        <v>2.5300000000000002</v>
      </c>
      <c r="E62" s="14">
        <f>январь!E61+февраль!E61+март!E61+апрель!E61+май!E61+июнь!E61+июль!E61+август!E61+сентябрь!E61+октябрь!E61+ноябрь!E61+декабрь!E61</f>
        <v>58.35</v>
      </c>
      <c r="F62" s="14">
        <f>январь!F61+февраль!F61+март!F61+апрель!F61+май!F61+июнь!F61+июль!F61+август!F61+сентябрь!F61+октябрь!F61+ноябрь!F61+декабрь!F61</f>
        <v>3898.2</v>
      </c>
      <c r="G62" s="14">
        <f>январь!G61+февраль!G61+март!G61+апрель!G61+май!G61+июнь!G61+июль!G61+август!G61+сентябрь!G61+октябрь!G61+ноябрь!G61+декабрь!G61</f>
        <v>12695.939999999999</v>
      </c>
      <c r="H62" s="14">
        <f>январь!H61+февраль!H61+март!H61+апрель!H61+май!H61+июнь!H61+июль!H61+август!H61+сентябрь!H61+октябрь!H61+ноябрь!H61+декабрь!H61</f>
        <v>0</v>
      </c>
      <c r="I62" s="14">
        <f>январь!I61+февраль!I61+март!I61+апрель!I61+май!I61+июнь!I61+июль!I61+август!I61+сентябрь!I61+октябрь!I61+ноябрь!I61+декабрь!I61</f>
        <v>5479.1299999999992</v>
      </c>
      <c r="J62" s="14">
        <f>январь!J61+февраль!J61+март!J61+апрель!J61+май!J61+июнь!J61+июль!J61+август!J61+сентябрь!J61+октябрь!J61+ноябрь!J61+декабрь!J61</f>
        <v>2527.41</v>
      </c>
      <c r="K62" s="14">
        <f>январь!K61+февраль!K61+март!K61+апрель!K61+май!K61+июнь!K61+июль!K61+август!K61+сентябрь!K61+октябрь!K61+ноябрь!K61+декабрь!K61</f>
        <v>34751.83</v>
      </c>
      <c r="L62" s="14">
        <f>январь!L61+февраль!L61+март!L61+апрель!L61+май!L61+июнь!L61+июль!L61+август!L61+сентябрь!L61+октябрь!L61+ноябрь!L61+декабрь!L61</f>
        <v>3412.12</v>
      </c>
      <c r="M62" s="14">
        <f t="shared" si="0"/>
        <v>38163.950000000004</v>
      </c>
      <c r="N62" s="1"/>
    </row>
    <row r="63" spans="1:14" x14ac:dyDescent="0.25">
      <c r="A63" s="13">
        <v>55</v>
      </c>
      <c r="B63" s="14" t="s">
        <v>58</v>
      </c>
      <c r="C63" s="14">
        <f>январь!C62+февраль!C62+март!C62+апрель!C62+май!C62+июнь!C62+июль!C62+август!C62+сентябрь!C62+октябрь!C62+ноябрь!C62+декабрь!C62</f>
        <v>56.08</v>
      </c>
      <c r="D63" s="14">
        <f>январь!D62+февраль!D62+март!D62+апрель!D62+май!D62+июнь!D62+июль!D62+август!D62+сентябрь!D62+октябрь!D62+ноябрь!D62+декабрь!D62</f>
        <v>2.5300000000000002</v>
      </c>
      <c r="E63" s="14">
        <f>январь!E62+февраль!E62+март!E62+апрель!E62+май!E62+июнь!E62+июль!E62+август!E62+сентябрь!E62+октябрь!E62+ноябрь!E62+декабрь!E62</f>
        <v>58.61</v>
      </c>
      <c r="F63" s="14">
        <f>январь!F62+февраль!F62+март!F62+апрель!F62+май!F62+июнь!F62+июль!F62+август!F62+сентябрь!F62+октябрь!F62+ноябрь!F62+декабрь!F62</f>
        <v>4360</v>
      </c>
      <c r="G63" s="14">
        <f>январь!G62+февраль!G62+март!G62+апрель!G62+май!G62+июнь!G62+июль!G62+август!G62+сентябрь!G62+октябрь!G62+ноябрь!G62+декабрь!G62</f>
        <v>13820.68</v>
      </c>
      <c r="H63" s="14">
        <f>январь!H62+февраль!H62+март!H62+апрель!H62+май!H62+июнь!H62+июль!H62+август!H62+сентябрь!H62+октябрь!H62+ноябрь!H62+декабрь!H62</f>
        <v>0</v>
      </c>
      <c r="I63" s="14">
        <f>январь!I62+февраль!I62+март!I62+апрель!I62+май!I62+июнь!I62+июль!I62+август!I62+сентябрь!I62+октябрь!I62+ноябрь!I62+декабрь!I62</f>
        <v>6123.72</v>
      </c>
      <c r="J63" s="14">
        <f>январь!J62+февраль!J62+март!J62+апрель!J62+май!J62+июнь!J62+июль!J62+август!J62+сентябрь!J62+октябрь!J62+ноябрь!J62+декабрь!J62</f>
        <v>1877.3799999999997</v>
      </c>
      <c r="K63" s="14">
        <f>январь!K62+февраль!K62+март!K62+апрель!K62+май!K62+июнь!K62+июль!K62+август!K62+сентябрь!K62+октябрь!K62+ноябрь!K62+декабрь!K62</f>
        <v>37328.53</v>
      </c>
      <c r="L63" s="14">
        <f>январь!L62+февраль!L62+март!L62+апрель!L62+май!L62+июнь!L62+июль!L62+август!L62+сентябрь!L62+октябрь!L62+ноябрь!L62+декабрь!L62</f>
        <v>6737.33</v>
      </c>
      <c r="M63" s="14">
        <f t="shared" si="0"/>
        <v>44065.86</v>
      </c>
      <c r="N63" s="1"/>
    </row>
    <row r="64" spans="1:14" x14ac:dyDescent="0.25">
      <c r="A64" s="13">
        <v>56</v>
      </c>
      <c r="B64" s="14" t="s">
        <v>59</v>
      </c>
      <c r="C64" s="14">
        <f>январь!C63+февраль!C63+март!C63+апрель!C63+май!C63+июнь!C63+июль!C63+август!C63+сентябрь!C63+октябрь!C63+ноябрь!C63+декабрь!C63</f>
        <v>64.95</v>
      </c>
      <c r="D64" s="14">
        <f>январь!D63+февраль!D63+март!D63+апрель!D63+май!D63+июнь!D63+июль!D63+август!D63+сентябрь!D63+октябрь!D63+ноябрь!D63+декабрь!D63</f>
        <v>60.47</v>
      </c>
      <c r="E64" s="14">
        <f>январь!E63+февраль!E63+март!E63+апрель!E63+май!E63+июнь!E63+июль!E63+август!E63+сентябрь!E63+октябрь!E63+ноябрь!E63+декабрь!E63</f>
        <v>125.42</v>
      </c>
      <c r="F64" s="14">
        <f>январь!F63+февраль!F63+март!F63+апрель!F63+май!F63+июнь!F63+июль!F63+август!F63+сентябрь!F63+октябрь!F63+ноябрь!F63+декабрь!F63</f>
        <v>7358.6100000000006</v>
      </c>
      <c r="G64" s="14">
        <f>январь!G63+февраль!G63+март!G63+апрель!G63+май!G63+июнь!G63+июль!G63+август!G63+сентябрь!G63+октябрь!G63+ноябрь!G63+декабрь!G63</f>
        <v>24810.109999999997</v>
      </c>
      <c r="H64" s="14">
        <f>январь!H63+февраль!H63+март!H63+апрель!H63+май!H63+июнь!H63+июль!H63+август!H63+сентябрь!H63+октябрь!H63+ноябрь!H63+декабрь!H63</f>
        <v>1610.2</v>
      </c>
      <c r="I64" s="14">
        <f>январь!I63+февраль!I63+март!I63+апрель!I63+май!I63+июнь!I63+июль!I63+август!I63+сентябрь!I63+октябрь!I63+ноябрь!I63+декабрь!I63</f>
        <v>8057.53</v>
      </c>
      <c r="J64" s="14">
        <f>январь!J63+февраль!J63+март!J63+апрель!J63+май!J63+июнь!J63+июль!J63+август!J63+сентябрь!J63+октябрь!J63+ноябрь!J63+декабрь!J63</f>
        <v>2849</v>
      </c>
      <c r="K64" s="14">
        <f>январь!K63+февраль!K63+март!K63+апрель!K63+май!K63+июнь!K63+июль!K63+август!K63+сентябрь!K63+октябрь!K63+ноябрь!K63+декабрь!K63</f>
        <v>69231.360000000001</v>
      </c>
      <c r="L64" s="14">
        <f>январь!L63+февраль!L63+март!L63+апрель!L63+май!L63+июнь!L63+июль!L63+август!L63+сентябрь!L63+октябрь!L63+ноябрь!L63+декабрь!L63</f>
        <v>3670.28</v>
      </c>
      <c r="M64" s="14">
        <f t="shared" si="0"/>
        <v>72901.64</v>
      </c>
      <c r="N64" s="1"/>
    </row>
    <row r="65" spans="1:14" x14ac:dyDescent="0.25">
      <c r="A65" s="13">
        <v>57</v>
      </c>
      <c r="B65" s="14" t="s">
        <v>60</v>
      </c>
      <c r="C65" s="14">
        <f>январь!C64+февраль!C64+март!C64+апрель!C64+май!C64+июнь!C64+июль!C64+август!C64+сентябрь!C64+октябрь!C64+ноябрь!C64+декабрь!C64</f>
        <v>46.14</v>
      </c>
      <c r="D65" s="14">
        <f>январь!D64+февраль!D64+март!D64+апрель!D64+май!D64+июнь!D64+июль!D64+август!D64+сентябрь!D64+октябрь!D64+ноябрь!D64+декабрь!D64</f>
        <v>2.5300000000000002</v>
      </c>
      <c r="E65" s="14">
        <f>январь!E64+февраль!E64+март!E64+апрель!E64+май!E64+июнь!E64+июль!E64+август!E64+сентябрь!E64+октябрь!E64+ноябрь!E64+декабрь!E64</f>
        <v>48.67</v>
      </c>
      <c r="F65" s="14">
        <f>январь!F64+февраль!F64+март!F64+апрель!F64+май!F64+июнь!F64+июль!F64+август!F64+сентябрь!F64+октябрь!F64+ноябрь!F64+декабрь!F64</f>
        <v>3931.59</v>
      </c>
      <c r="G65" s="14">
        <f>январь!G64+февраль!G64+март!G64+апрель!G64+май!G64+июнь!G64+июль!G64+август!G64+сентябрь!G64+октябрь!G64+ноябрь!G64+декабрь!G64</f>
        <v>12188.009999999998</v>
      </c>
      <c r="H65" s="14">
        <f>январь!H64+февраль!H64+март!H64+апрель!H64+май!H64+июнь!H64+июль!H64+август!H64+сентябрь!H64+октябрь!H64+ноябрь!H64+декабрь!H64</f>
        <v>0</v>
      </c>
      <c r="I65" s="14">
        <f>январь!I64+февраль!I64+март!I64+апрель!I64+май!I64+июнь!I64+июль!I64+август!I64+сентябрь!I64+октябрь!I64+ноябрь!I64+декабрь!I64</f>
        <v>6446.03</v>
      </c>
      <c r="J65" s="14">
        <f>январь!J64+февраль!J64+март!J64+апрель!J64+май!J64+июнь!J64+июль!J64+август!J64+сентябрь!J64+октябрь!J64+ноябрь!J64+декабрь!J64</f>
        <v>1905.5300000000002</v>
      </c>
      <c r="K65" s="14">
        <f>январь!K64+февраль!K64+март!K64+апрель!K64+май!K64+июнь!K64+июль!K64+август!K64+сентябрь!K64+октябрь!K64+ноябрь!K64+декабрь!K64</f>
        <v>34290.980000000003</v>
      </c>
      <c r="L65" s="14">
        <f>январь!L64+февраль!L64+март!L64+апрель!L64+май!L64+июнь!L64+июль!L64+август!L64+сентябрь!L64+октябрь!L64+ноябрь!L64+декабрь!L64</f>
        <v>15585.54</v>
      </c>
      <c r="M65" s="14">
        <f t="shared" si="0"/>
        <v>49876.520000000004</v>
      </c>
      <c r="N65" s="1"/>
    </row>
    <row r="66" spans="1:14" x14ac:dyDescent="0.25">
      <c r="A66" s="13">
        <v>58</v>
      </c>
      <c r="B66" s="14" t="s">
        <v>61</v>
      </c>
      <c r="C66" s="14">
        <f>январь!C65+февраль!C65+март!C65+апрель!C65+май!C65+июнь!C65+июль!C65+август!C65+сентябрь!C65+октябрь!C65+ноябрь!C65+декабрь!C65</f>
        <v>45</v>
      </c>
      <c r="D66" s="14">
        <f>январь!D65+февраль!D65+март!D65+апрель!D65+май!D65+июнь!D65+июль!D65+август!D65+сентябрь!D65+октябрь!D65+ноябрь!D65+декабрь!D65</f>
        <v>11.3</v>
      </c>
      <c r="E66" s="14">
        <f>январь!E65+февраль!E65+март!E65+апрель!E65+май!E65+июнь!E65+июль!E65+август!E65+сентябрь!E65+октябрь!E65+ноябрь!E65+декабрь!E65</f>
        <v>56.3</v>
      </c>
      <c r="F66" s="14">
        <f>январь!F65+февраль!F65+март!F65+апрель!F65+май!F65+июнь!F65+июль!F65+август!F65+сентябрь!F65+октябрь!F65+ноябрь!F65+декабрь!F65</f>
        <v>5046.420000000001</v>
      </c>
      <c r="G66" s="14">
        <f>январь!G65+февраль!G65+март!G65+апрель!G65+май!G65+июнь!G65+июль!G65+август!G65+сентябрь!G65+октябрь!G65+ноябрь!G65+декабрь!G65</f>
        <v>14750.490000000002</v>
      </c>
      <c r="H66" s="14">
        <f>январь!H65+февраль!H65+март!H65+апрель!H65+май!H65+июнь!H65+июль!H65+август!H65+сентябрь!H65+октябрь!H65+ноябрь!H65+декабрь!H65</f>
        <v>723.75</v>
      </c>
      <c r="I66" s="14">
        <f>январь!I65+февраль!I65+март!I65+апрель!I65+май!I65+июнь!I65+июль!I65+август!I65+сентябрь!I65+октябрь!I65+ноябрь!I65+декабрь!I65</f>
        <v>6123.72</v>
      </c>
      <c r="J66" s="14">
        <f>январь!J65+февраль!J65+март!J65+апрель!J65+май!J65+июнь!J65+июль!J65+август!J65+сентябрь!J65+октябрь!J65+ноябрь!J65+декабрь!J65</f>
        <v>1477.5900000000001</v>
      </c>
      <c r="K66" s="14">
        <f>январь!K65+февраль!K65+март!K65+апрель!K65+май!K65+июнь!K65+июль!K65+август!K65+сентябрь!K65+октябрь!K65+ноябрь!K65+декабрь!K65</f>
        <v>39388.03</v>
      </c>
      <c r="L66" s="14">
        <f>январь!L65+февраль!L65+март!L65+апрель!L65+май!L65+июнь!L65+июль!L65+август!L65+сентябрь!L65+октябрь!L65+ноябрь!L65+декабрь!L65</f>
        <v>3934.97</v>
      </c>
      <c r="M66" s="14">
        <f t="shared" si="0"/>
        <v>43323</v>
      </c>
      <c r="N66" s="1"/>
    </row>
    <row r="67" spans="1:14" x14ac:dyDescent="0.25">
      <c r="A67" s="13">
        <v>59</v>
      </c>
      <c r="B67" s="14" t="s">
        <v>62</v>
      </c>
      <c r="C67" s="14">
        <f>январь!C66+февраль!C66+март!C66+апрель!C66+май!C66+июнь!C66+июль!C66+август!C66+сентябрь!C66+октябрь!C66+ноябрь!C66+декабрь!C66</f>
        <v>45.08</v>
      </c>
      <c r="D67" s="14">
        <f>январь!D66+февраль!D66+март!D66+апрель!D66+май!D66+июнь!D66+июль!D66+август!D66+сентябрь!D66+октябрь!D66+ноябрь!D66+декабрь!D66</f>
        <v>45.769999999999996</v>
      </c>
      <c r="E67" s="14">
        <f>январь!E66+февраль!E66+март!E66+апрель!E66+май!E66+июнь!E66+июль!E66+август!E66+сентябрь!E66+октябрь!E66+ноябрь!E66+декабрь!E66</f>
        <v>90.85</v>
      </c>
      <c r="F67" s="14">
        <f>январь!F66+февраль!F66+март!F66+апрель!F66+май!F66+июнь!F66+июль!F66+август!F66+сентябрь!F66+октябрь!F66+ноябрь!F66+декабрь!F66</f>
        <v>8059.78</v>
      </c>
      <c r="G67" s="14">
        <f>январь!G66+февраль!G66+март!G66+апрель!G66+май!G66+июнь!G66+июль!G66+август!G66+сентябрь!G66+октябрь!G66+ноябрь!G66+декабрь!G66</f>
        <v>23372.29</v>
      </c>
      <c r="H67" s="14">
        <f>январь!H66+февраль!H66+март!H66+апрель!H66+май!H66+июнь!H66+июль!H66+август!H66+сентябрь!H66+октябрь!H66+ноябрь!H66+декабрь!H66</f>
        <v>1543.79</v>
      </c>
      <c r="I67" s="14">
        <f>январь!I66+февраль!I66+март!I66+апрель!I66+май!I66+июнь!I66+июль!I66+август!I66+сентябрь!I66+октябрь!I66+ноябрь!I66+декабрь!I66</f>
        <v>5479.1299999999992</v>
      </c>
      <c r="J67" s="14">
        <f>январь!J66+февраль!J66+март!J66+апрель!J66+май!J66+июнь!J66+июль!J66+август!J66+сентябрь!J66+октябрь!J66+ноябрь!J66+декабрь!J66</f>
        <v>1459.32</v>
      </c>
      <c r="K67" s="14">
        <f>январь!K66+февраль!K66+март!K66+апрель!K66+май!K66+июнь!K66+июль!K66+август!K66+сентябрь!K66+октябрь!K66+ноябрь!K66+декабрь!K66</f>
        <v>56296.259999999995</v>
      </c>
      <c r="L67" s="14">
        <f>январь!L66+февраль!L66+март!L66+апрель!L66+май!L66+июнь!L66+июль!L66+август!L66+сентябрь!L66+октябрь!L66+ноябрь!L66+декабрь!L66</f>
        <v>5344.9500000000007</v>
      </c>
      <c r="M67" s="14">
        <f t="shared" si="0"/>
        <v>61641.209999999992</v>
      </c>
      <c r="N67" s="1"/>
    </row>
    <row r="68" spans="1:14" x14ac:dyDescent="0.25">
      <c r="A68" s="13">
        <v>60</v>
      </c>
      <c r="B68" s="14" t="s">
        <v>63</v>
      </c>
      <c r="C68" s="14">
        <f>январь!C67+февраль!C67+март!C67+апрель!C67+май!C67+июнь!C67+июль!C67+август!C67+сентябрь!C67+октябрь!C67+ноябрь!C67+декабрь!C67</f>
        <v>44.730000000000004</v>
      </c>
      <c r="D68" s="14">
        <f>январь!D67+февраль!D67+март!D67+апрель!D67+май!D67+июнь!D67+июль!D67+август!D67+сентябрь!D67+октябрь!D67+ноябрь!D67+декабрь!D67</f>
        <v>2.5300000000000002</v>
      </c>
      <c r="E68" s="14">
        <f>январь!E67+февраль!E67+март!E67+апрель!E67+май!E67+июнь!E67+июль!E67+август!E67+сентябрь!E67+октябрь!E67+ноябрь!E67+декабрь!E67</f>
        <v>47.260000000000005</v>
      </c>
      <c r="F68" s="14">
        <f>январь!F67+февраль!F67+март!F67+апрель!F67+май!F67+июнь!F67+июль!F67+август!F67+сентябрь!F67+октябрь!F67+ноябрь!F67+декабрь!F67</f>
        <v>3680.27</v>
      </c>
      <c r="G68" s="14">
        <f>январь!G67+февраль!G67+март!G67+апрель!G67+май!G67+июнь!G67+июль!G67+август!G67+сентябрь!G67+октябрь!G67+ноябрь!G67+декабрь!G67</f>
        <v>11587.15</v>
      </c>
      <c r="H68" s="14">
        <f>январь!H67+февраль!H67+март!H67+апрель!H67+май!H67+июнь!H67+июль!H67+август!H67+сентябрь!H67+октябрь!H67+ноябрь!H67+декабрь!H67</f>
        <v>0</v>
      </c>
      <c r="I68" s="14">
        <f>январь!I67+февраль!I67+март!I67+апрель!I67+май!I67+июнь!I67+июль!I67+август!I67+сентябрь!I67+октябрь!I67+ноябрь!I67+декабрь!I67</f>
        <v>9669.0300000000007</v>
      </c>
      <c r="J68" s="14">
        <f>январь!J67+февраль!J67+март!J67+апрель!J67+май!J67+июнь!J67+июль!J67+август!J67+сентябрь!J67+октябрь!J67+ноябрь!J67+декабрь!J67</f>
        <v>1804.44</v>
      </c>
      <c r="K68" s="14">
        <f>январь!K67+февраль!K67+март!K67+апрель!K67+май!K67+июнь!K67+июль!K67+август!K67+сентябрь!K67+октябрь!K67+ноябрь!K67+декабрь!K67</f>
        <v>36373.43</v>
      </c>
      <c r="L68" s="14">
        <f>январь!L67+февраль!L67+март!L67+апрель!L67+май!L67+июнь!L67+июль!L67+август!L67+сентябрь!L67+октябрь!L67+ноябрь!L67+декабрь!L67</f>
        <v>5387.74</v>
      </c>
      <c r="M68" s="14">
        <f t="shared" si="0"/>
        <v>41761.17</v>
      </c>
      <c r="N68" s="1"/>
    </row>
    <row r="69" spans="1:14" x14ac:dyDescent="0.25">
      <c r="A69" s="13">
        <v>61</v>
      </c>
      <c r="B69" s="14" t="s">
        <v>64</v>
      </c>
      <c r="C69" s="14">
        <f>январь!C68+февраль!C68+март!C68+апрель!C68+май!C68+июнь!C68+июль!C68+август!C68+сентябрь!C68+октябрь!C68+ноябрь!C68+декабрь!C68</f>
        <v>57.040000000000006</v>
      </c>
      <c r="D69" s="14">
        <f>январь!D68+февраль!D68+март!D68+апрель!D68+май!D68+июнь!D68+июль!D68+август!D68+сентябрь!D68+октябрь!D68+ноябрь!D68+декабрь!D68</f>
        <v>2.5300000000000002</v>
      </c>
      <c r="E69" s="14">
        <f>январь!E68+февраль!E68+март!E68+апрель!E68+май!E68+июнь!E68+июль!E68+август!E68+сентябрь!E68+октябрь!E68+ноябрь!E68+декабрь!E68</f>
        <v>59.570000000000007</v>
      </c>
      <c r="F69" s="14">
        <f>январь!F68+февраль!F68+март!F68+апрель!F68+май!F68+июнь!F68+июль!F68+август!F68+сентябрь!F68+октябрь!F68+ноябрь!F68+декабрь!F68</f>
        <v>6187.66</v>
      </c>
      <c r="G69" s="14">
        <f>январь!G68+февраль!G68+март!G68+апрель!G68+май!G68+июнь!G68+июль!G68+август!G68+сентябрь!G68+октябрь!G68+ноябрь!G68+декабрь!G68</f>
        <v>17434.86</v>
      </c>
      <c r="H69" s="14">
        <f>январь!H68+февраль!H68+март!H68+апрель!H68+май!H68+июнь!H68+июль!H68+август!H68+сентябрь!H68+октябрь!H68+ноябрь!H68+декабрь!H68</f>
        <v>51.3</v>
      </c>
      <c r="I69" s="14">
        <f>январь!I68+февраль!I68+март!I68+апрель!I68+май!I68+июнь!I68+июль!I68+август!I68+сентябрь!I68+октябрь!I68+ноябрь!I68+декабрь!I68</f>
        <v>7090.630000000001</v>
      </c>
      <c r="J69" s="14">
        <f>январь!J68+февраль!J68+март!J68+апрель!J68+май!J68+июнь!J68+июль!J68+август!J68+сентябрь!J68+октябрь!J68+ноябрь!J68+декабрь!J68</f>
        <v>1774.8100000000002</v>
      </c>
      <c r="K69" s="14">
        <f>январь!K68+февраль!K68+март!K68+апрель!K68+май!K68+июнь!K68+июль!K68+август!K68+сентябрь!K68+октябрь!K68+ноябрь!K68+декабрь!K68</f>
        <v>44655.35</v>
      </c>
      <c r="L69" s="14">
        <f>январь!L68+февраль!L68+март!L68+апрель!L68+май!L68+июнь!L68+июль!L68+август!L68+сентябрь!L68+октябрь!L68+ноябрь!L68+декабрь!L68</f>
        <v>4465.26</v>
      </c>
      <c r="M69" s="14">
        <f t="shared" si="0"/>
        <v>49120.61</v>
      </c>
      <c r="N69" s="1"/>
    </row>
    <row r="70" spans="1:14" x14ac:dyDescent="0.25">
      <c r="A70" s="13">
        <v>62</v>
      </c>
      <c r="B70" s="14" t="s">
        <v>65</v>
      </c>
      <c r="C70" s="14">
        <f>январь!C69+февраль!C69+март!C69+апрель!C69+май!C69+июнь!C69+июль!C69+август!C69+сентябрь!C69+октябрь!C69+ноябрь!C69+декабрь!C69</f>
        <v>75.509999999999991</v>
      </c>
      <c r="D70" s="14">
        <f>январь!D69+февраль!D69+март!D69+апрель!D69+май!D69+июнь!D69+июль!D69+август!D69+сентябрь!D69+октябрь!D69+ноябрь!D69+декабрь!D69</f>
        <v>29.46</v>
      </c>
      <c r="E70" s="14">
        <f>январь!E69+февраль!E69+март!E69+апрель!E69+май!E69+июнь!E69+июль!E69+август!E69+сентябрь!E69+октябрь!E69+ноябрь!E69+декабрь!E69</f>
        <v>104.97</v>
      </c>
      <c r="F70" s="14">
        <f>январь!F69+февраль!F69+март!F69+апрель!F69+май!F69+июнь!F69+июль!F69+август!F69+сентябрь!F69+октябрь!F69+ноябрь!F69+декабрь!F69</f>
        <v>4868.03</v>
      </c>
      <c r="G70" s="14">
        <f>январь!G69+февраль!G69+март!G69+апрель!G69+май!G69+июнь!G69+июль!G69+август!G69+сентябрь!G69+октябрь!G69+ноябрь!G69+декабрь!G69</f>
        <v>17981.22</v>
      </c>
      <c r="H70" s="14">
        <f>январь!H69+февраль!H69+март!H69+апрель!H69+май!H69+июнь!H69+июль!H69+август!H69+сентябрь!H69+октябрь!H69+ноябрь!H69+декабрь!H69</f>
        <v>452.27</v>
      </c>
      <c r="I70" s="14">
        <f>январь!I69+февраль!I69+март!I69+апрель!I69+май!I69+июнь!I69+июль!I69+август!I69+сентябрь!I69+октябрь!I69+ноябрь!I69+декабрь!I69</f>
        <v>8702.14</v>
      </c>
      <c r="J70" s="14">
        <f>январь!J69+февраль!J69+март!J69+апрель!J69+май!J69+июнь!J69+июль!J69+август!J69+сентябрь!J69+октябрь!J69+ноябрь!J69+декабрь!J69</f>
        <v>2389.23</v>
      </c>
      <c r="K70" s="14">
        <f>январь!K69+февраль!K69+март!K69+апрель!K69+май!K69+июнь!K69+июль!K69+август!K69+сентябрь!K69+октябрь!K69+ноябрь!K69+декабрь!K69</f>
        <v>52708.83</v>
      </c>
      <c r="L70" s="14">
        <f>январь!L69+февраль!L69+март!L69+апрель!L69+май!L69+июнь!L69+июль!L69+август!L69+сентябрь!L69+октябрь!L69+ноябрь!L69+декабрь!L69</f>
        <v>0</v>
      </c>
      <c r="M70" s="14">
        <f t="shared" si="0"/>
        <v>52708.83</v>
      </c>
      <c r="N70" s="1"/>
    </row>
    <row r="71" spans="1:14" x14ac:dyDescent="0.25">
      <c r="A71" s="13">
        <v>63</v>
      </c>
      <c r="B71" s="14" t="s">
        <v>66</v>
      </c>
      <c r="C71" s="14">
        <f>январь!C70+февраль!C70+март!C70+апрель!C70+май!C70+июнь!C70+июль!C70+август!C70+сентябрь!C70+октябрь!C70+ноябрь!C70+декабрь!C70</f>
        <v>0</v>
      </c>
      <c r="D71" s="14">
        <f>январь!D70+февраль!D70+март!D70+апрель!D70+май!D70+июнь!D70+июль!D70+август!D70+сентябрь!D70+октябрь!D70+ноябрь!D70+декабрь!D70</f>
        <v>0</v>
      </c>
      <c r="E71" s="14">
        <f>январь!E70+февраль!E70+март!E70+апрель!E70+май!E70+июнь!E70+июль!E70+август!E70+сентябрь!E70+октябрь!E70+ноябрь!E70+декабрь!E70</f>
        <v>0</v>
      </c>
      <c r="F71" s="14">
        <f>январь!F70+февраль!F70+март!F70+апрель!F70+май!F70+июнь!F70+июль!F70+август!F70+сентябрь!F70+октябрь!F70+ноябрь!F70+декабрь!F70</f>
        <v>0</v>
      </c>
      <c r="G71" s="14">
        <f>январь!G70+февраль!G70+март!G70+апрель!G70+май!G70+июнь!G70+июль!G70+август!G70+сентябрь!G70+октябрь!G70+ноябрь!G70+декабрь!G70</f>
        <v>68.31</v>
      </c>
      <c r="H71" s="14">
        <f>январь!H70+февраль!H70+март!H70+апрель!H70+май!H70+июнь!H70+июль!H70+август!H70+сентябрь!H70+октябрь!H70+ноябрь!H70+декабрь!H70</f>
        <v>0</v>
      </c>
      <c r="I71" s="14">
        <f>январь!I70+февраль!I70+март!I70+апрель!I70+май!I70+июнь!I70+июль!I70+август!I70+сентябрь!I70+октябрь!I70+ноябрь!I70+декабрь!I70</f>
        <v>274.36</v>
      </c>
      <c r="J71" s="14">
        <f>январь!J70+февраль!J70+март!J70+апрель!J70+май!J70+июнь!J70+июль!J70+август!J70+сентябрь!J70+октябрь!J70+ноябрь!J70+декабрь!J70</f>
        <v>0</v>
      </c>
      <c r="K71" s="14">
        <f>январь!K70+февраль!K70+март!K70+апрель!K70+май!K70+июнь!K70+июль!K70+август!K70+сентябрь!K70+октябрь!K70+ноябрь!K70+декабрь!K70</f>
        <v>464.48</v>
      </c>
      <c r="L71" s="14">
        <f>январь!L70+февраль!L70+март!L70+апрель!L70+май!L70+июнь!L70+июль!L70+август!L70+сентябрь!L70+октябрь!L70+ноябрь!L70+декабрь!L70</f>
        <v>0</v>
      </c>
      <c r="M71" s="14">
        <f t="shared" si="0"/>
        <v>464.48</v>
      </c>
      <c r="N71" s="1"/>
    </row>
    <row r="72" spans="1:14" x14ac:dyDescent="0.25">
      <c r="A72" s="13">
        <v>64</v>
      </c>
      <c r="B72" s="14" t="s">
        <v>67</v>
      </c>
      <c r="C72" s="14">
        <f>январь!C71+февраль!C71+март!C71+апрель!C71+май!C71+июнь!C71+июль!C71+август!C71+сентябрь!C71+октябрь!C71+ноябрь!C71+декабрь!C71</f>
        <v>0</v>
      </c>
      <c r="D72" s="14">
        <f>январь!D71+февраль!D71+март!D71+апрель!D71+май!D71+июнь!D71+июль!D71+август!D71+сентябрь!D71+октябрь!D71+ноябрь!D71+декабрь!D71</f>
        <v>2</v>
      </c>
      <c r="E72" s="14">
        <f>январь!E71+февраль!E71+март!E71+апрель!E71+май!E71+июнь!E71+июль!E71+август!E71+сентябрь!E71+октябрь!E71+ноябрь!E71+декабрь!E71</f>
        <v>2</v>
      </c>
      <c r="F72" s="14">
        <f>январь!F71+февраль!F71+март!F71+апрель!F71+май!F71+июнь!F71+июль!F71+август!F71+сентябрь!F71+октябрь!F71+ноябрь!F71+декабрь!F71</f>
        <v>86.2</v>
      </c>
      <c r="G72" s="14">
        <f>январь!G71+февраль!G71+март!G71+апрель!G71+май!G71+июнь!G71+июль!G71+август!G71+сентябрь!G71+октябрь!G71+ноябрь!G71+декабрь!G71</f>
        <v>252.6</v>
      </c>
      <c r="H72" s="14">
        <f>январь!H71+февраль!H71+март!H71+апрель!H71+май!H71+июнь!H71+июль!H71+август!H71+сентябрь!H71+октябрь!H71+ноябрь!H71+декабрь!H71</f>
        <v>140.66999999999999</v>
      </c>
      <c r="I72" s="14">
        <f>январь!I71+февраль!I71+март!I71+апрель!I71+май!I71+июнь!I71+июль!I71+август!I71+сентябрь!I71+октябрь!I71+ноябрь!I71+декабрь!I71</f>
        <v>870.98</v>
      </c>
      <c r="J72" s="14">
        <f>январь!J71+февраль!J71+март!J71+апрель!J71+май!J71+июнь!J71+июль!J71+август!J71+сентябрь!J71+октябрь!J71+ноябрь!J71+декабрь!J71</f>
        <v>0</v>
      </c>
      <c r="K72" s="14">
        <f>январь!K71+февраль!K71+март!K71+апрель!K71+май!K71+июнь!K71+июль!K71+август!K71+сентябрь!K71+октябрь!K71+ноябрь!K71+декабрь!K71</f>
        <v>1853.8799999999999</v>
      </c>
      <c r="L72" s="14">
        <f>январь!L71+февраль!L71+март!L71+апрель!L71+май!L71+июнь!L71+июль!L71+август!L71+сентябрь!L71+октябрь!L71+ноябрь!L71+декабрь!L71</f>
        <v>0</v>
      </c>
      <c r="M72" s="14">
        <f t="shared" si="0"/>
        <v>1853.8799999999999</v>
      </c>
      <c r="N72" s="1"/>
    </row>
    <row r="73" spans="1:14" x14ac:dyDescent="0.25">
      <c r="A73" s="13">
        <v>65</v>
      </c>
      <c r="B73" s="14" t="s">
        <v>68</v>
      </c>
      <c r="C73" s="14">
        <f>январь!C72+февраль!C72+март!C72+апрель!C72+май!C72+июнь!C72+июль!C72+август!C72+сентябрь!C72+октябрь!C72+ноябрь!C72+декабрь!C72</f>
        <v>0</v>
      </c>
      <c r="D73" s="14">
        <f>январь!D72+февраль!D72+март!D72+апрель!D72+май!D72+июнь!D72+июль!D72+август!D72+сентябрь!D72+октябрь!D72+ноябрь!D72+декабрь!D72</f>
        <v>0</v>
      </c>
      <c r="E73" s="14">
        <f>январь!E72+февраль!E72+март!E72+апрель!E72+май!E72+июнь!E72+июль!E72+август!E72+сентябрь!E72+октябрь!E72+ноябрь!E72+декабрь!E72</f>
        <v>0</v>
      </c>
      <c r="F73" s="14">
        <f>январь!F72+февраль!F72+март!F72+апрель!F72+май!F72+июнь!F72+июль!F72+август!F72+сентябрь!F72+октябрь!F72+ноябрь!F72+декабрь!F72</f>
        <v>0</v>
      </c>
      <c r="G73" s="14">
        <f>январь!G72+февраль!G72+март!G72+апрель!G72+май!G72+июнь!G72+июль!G72+август!G72+сентябрь!G72+октябрь!G72+ноябрь!G72+декабрь!G72</f>
        <v>0</v>
      </c>
      <c r="H73" s="14">
        <f>январь!H72+февраль!H72+март!H72+апрель!H72+май!H72+июнь!H72+июль!H72+август!H72+сентябрь!H72+октябрь!H72+ноябрь!H72+декабрь!H72</f>
        <v>0</v>
      </c>
      <c r="I73" s="14">
        <f>январь!I72+февраль!I72+март!I72+апрель!I72+май!I72+июнь!I72+июль!I72+август!I72+сентябрь!I72+октябрь!I72+ноябрь!I72+декабрь!I72</f>
        <v>0</v>
      </c>
      <c r="J73" s="14">
        <f>январь!J72+февраль!J72+март!J72+апрель!J72+май!J72+июнь!J72+июль!J72+август!J72+сентябрь!J72+октябрь!J72+ноябрь!J72+декабрь!J72</f>
        <v>0</v>
      </c>
      <c r="K73" s="14">
        <f>январь!K72+февраль!K72+март!K72+апрель!K72+май!K72+июнь!K72+июль!K72+август!K72+сентябрь!K72+октябрь!K72+ноябрь!K72+декабрь!K72</f>
        <v>190.8</v>
      </c>
      <c r="L73" s="14">
        <f>январь!L72+февраль!L72+март!L72+апрель!L72+май!L72+июнь!L72+июль!L72+август!L72+сентябрь!L72+октябрь!L72+ноябрь!L72+декабрь!L72</f>
        <v>0</v>
      </c>
      <c r="M73" s="14">
        <f t="shared" si="0"/>
        <v>190.8</v>
      </c>
      <c r="N73" s="1"/>
    </row>
    <row r="74" spans="1:14" x14ac:dyDescent="0.25">
      <c r="A74" s="13">
        <v>66</v>
      </c>
      <c r="B74" s="14" t="s">
        <v>69</v>
      </c>
      <c r="C74" s="14">
        <f>январь!C73+февраль!C73+март!C73+апрель!C73+май!C73+июнь!C73+июль!C73+август!C73+сентябрь!C73+октябрь!C73+ноябрь!C73+декабрь!C73</f>
        <v>0.96</v>
      </c>
      <c r="D74" s="14">
        <f>январь!D73+февраль!D73+март!D73+апрель!D73+май!D73+июнь!D73+июль!D73+август!D73+сентябрь!D73+октябрь!D73+ноябрь!D73+декабрь!D73</f>
        <v>0</v>
      </c>
      <c r="E74" s="14">
        <f>январь!E73+февраль!E73+март!E73+апрель!E73+май!E73+июнь!E73+июль!E73+август!E73+сентябрь!E73+октябрь!E73+ноябрь!E73+декабрь!E73</f>
        <v>0.96</v>
      </c>
      <c r="F74" s="14">
        <f>январь!F73+февраль!F73+март!F73+апрель!F73+май!F73+июнь!F73+июль!F73+август!F73+сентябрь!F73+октябрь!F73+ноябрь!F73+декабрь!F73</f>
        <v>41.38</v>
      </c>
      <c r="G74" s="14">
        <f>январь!G73+февраль!G73+март!G73+апрель!G73+май!G73+июнь!G73+июль!G73+август!G73+сентябрь!G73+октябрь!G73+ноябрь!G73+декабрь!G73</f>
        <v>121.25</v>
      </c>
      <c r="H74" s="14">
        <f>январь!H73+февраль!H73+март!H73+апрель!H73+май!H73+июнь!H73+июль!H73+август!H73+сентябрь!H73+октябрь!H73+ноябрь!H73+декабрь!H73</f>
        <v>0</v>
      </c>
      <c r="I74" s="14">
        <f>январь!I73+февраль!I73+март!I73+апрель!I73+май!I73+июнь!I73+июль!I73+август!I73+сентябрь!I73+октябрь!I73+ноябрь!I73+декабрь!I73</f>
        <v>0</v>
      </c>
      <c r="J74" s="14">
        <f>январь!J73+февраль!J73+март!J73+апрель!J73+май!J73+июнь!J73+июль!J73+август!J73+сентябрь!J73+октябрь!J73+ноябрь!J73+декабрь!J73</f>
        <v>0</v>
      </c>
      <c r="K74" s="14">
        <f>январь!K73+февраль!K73+март!K73+апрель!K73+май!K73+июнь!K73+июль!K73+август!K73+сентябрь!K73+октябрь!K73+ноябрь!K73+декабрь!K73</f>
        <v>418.34000000000003</v>
      </c>
      <c r="L74" s="14">
        <f>январь!L73+февраль!L73+март!L73+апрель!L73+май!L73+июнь!L73+июль!L73+август!L73+сентябрь!L73+октябрь!L73+ноябрь!L73+декабрь!L73</f>
        <v>0</v>
      </c>
      <c r="M74" s="14">
        <f t="shared" ref="M74:M137" si="1">K74+L74</f>
        <v>418.34000000000003</v>
      </c>
      <c r="N74" s="14">
        <f>январь!N73+февраль!N73+март!N73+апрель!N73+май!N73+июнь!N73+июль!N73+август!N72+сентябрь!N72+октябрь!N72</f>
        <v>0</v>
      </c>
    </row>
    <row r="75" spans="1:14" x14ac:dyDescent="0.25">
      <c r="A75" s="13">
        <v>67</v>
      </c>
      <c r="B75" s="14" t="s">
        <v>70</v>
      </c>
      <c r="C75" s="14">
        <f>январь!C74+февраль!C74+март!C74+апрель!C74+май!C74+июнь!C74+июль!C74+август!C74+сентябрь!C74+октябрь!C74+ноябрь!C74+декабрь!C74</f>
        <v>200.78</v>
      </c>
      <c r="D75" s="14">
        <f>январь!D74+февраль!D74+март!D74+апрель!D74+май!D74+июнь!D74+июль!D74+август!D74+сентябрь!D74+октябрь!D74+ноябрь!D74+декабрь!D74</f>
        <v>9</v>
      </c>
      <c r="E75" s="14">
        <f>январь!E74+февраль!E74+март!E74+апрель!E74+май!E74+июнь!E74+июль!E74+август!E74+сентябрь!E74+октябрь!E74+ноябрь!E74+декабрь!E74</f>
        <v>211.77999999999997</v>
      </c>
      <c r="F75" s="14">
        <f>январь!F74+февраль!F74+март!F74+апрель!F74+май!F74+июнь!F74+июль!F74+август!F74+сентябрь!F74+октябрь!F74+ноябрь!F74+декабрь!F74</f>
        <v>26490.559999999998</v>
      </c>
      <c r="G75" s="14">
        <f>январь!G74+февраль!G74+март!G74+апрель!G74+май!G74+июнь!G74+июль!G74+август!G74+сентябрь!G74+октябрь!G74+ноябрь!G74+декабрь!G74</f>
        <v>71502.600000000006</v>
      </c>
      <c r="H75" s="14">
        <f>январь!H74+февраль!H74+март!H74+апрель!H74+май!H74+июнь!H74+июль!H74+август!H74+сентябрь!H74+октябрь!H74+ноябрь!H74+декабрь!H74</f>
        <v>9.4</v>
      </c>
      <c r="I75" s="14">
        <f>январь!I74+февраль!I74+март!I74+апрель!I74+май!I74+июнь!I74+июль!I74+август!I74+сентябрь!I74+октябрь!I74+ноябрь!I74+декабрь!I74</f>
        <v>25071.190000000002</v>
      </c>
      <c r="J75" s="14">
        <f>январь!J74+февраль!J74+март!J74+апрель!J74+май!J74+июнь!J74+июль!J74+август!J74+сентябрь!J74+октябрь!J74+ноябрь!J74+декабрь!J74</f>
        <v>0</v>
      </c>
      <c r="K75" s="14">
        <f>январь!K74+февраль!K74+март!K74+апрель!K74+май!K74+июнь!K74+июль!K74+август!K74+сентябрь!K74+октябрь!K74+ноябрь!K74+декабрь!K74</f>
        <v>165057.48000000001</v>
      </c>
      <c r="L75" s="14">
        <f>январь!L74+февраль!L74+март!L74+апрель!L74+май!L74+июнь!L74+июль!L74+август!L74+сентябрь!L74+октябрь!L74+ноябрь!L74+декабрь!L74</f>
        <v>1672.49</v>
      </c>
      <c r="M75" s="14">
        <f t="shared" si="1"/>
        <v>166729.97</v>
      </c>
      <c r="N75" s="1"/>
    </row>
    <row r="76" spans="1:14" x14ac:dyDescent="0.25">
      <c r="A76" s="13">
        <v>68</v>
      </c>
      <c r="B76" s="14" t="s">
        <v>71</v>
      </c>
      <c r="C76" s="14">
        <f>январь!C75+февраль!C75+март!C75+апрель!C75+май!C75+июнь!C75+июль!C75+август!C75+сентябрь!C75+октябрь!C75+ноябрь!C75+декабрь!C75</f>
        <v>0</v>
      </c>
      <c r="D76" s="14">
        <f>январь!D75+февраль!D75+март!D75+апрель!D75+май!D75+июнь!D75+июль!D75+август!D75+сентябрь!D75+октябрь!D75+ноябрь!D75+декабрь!D75</f>
        <v>0</v>
      </c>
      <c r="E76" s="14">
        <f>январь!E75+февраль!E75+март!E75+апрель!E75+май!E75+июнь!E75+июль!E75+август!E75+сентябрь!E75+октябрь!E75+ноябрь!E75+декабрь!E75</f>
        <v>0</v>
      </c>
      <c r="F76" s="14">
        <f>январь!F75+февраль!F75+март!F75+апрель!F75+май!F75+июнь!F75+июль!F75+август!F75+сентябрь!F75+октябрь!F75+ноябрь!F75+декабрь!F75</f>
        <v>0</v>
      </c>
      <c r="G76" s="14">
        <f>январь!G75+февраль!G75+март!G75+апрель!G75+май!G75+июнь!G75+июль!G75+август!G75+сентябрь!G75+октябрь!G75+ноябрь!G75+декабрь!G75</f>
        <v>0</v>
      </c>
      <c r="H76" s="14">
        <f>январь!H75+февраль!H75+март!H75+апрель!H75+май!H75+июнь!H75+июль!H75+август!H75+сентябрь!H75+октябрь!H75+ноябрь!H75+декабрь!H75</f>
        <v>0</v>
      </c>
      <c r="I76" s="14">
        <f>январь!I75+февраль!I75+март!I75+апрель!I75+май!I75+июнь!I75+июль!I75+август!I75+сентябрь!I75+октябрь!I75+ноябрь!I75+декабрь!I75</f>
        <v>0</v>
      </c>
      <c r="J76" s="14">
        <f>январь!J75+февраль!J75+март!J75+апрель!J75+май!J75+июнь!J75+июль!J75+август!J75+сентябрь!J75+октябрь!J75+ноябрь!J75+декабрь!J75</f>
        <v>0</v>
      </c>
      <c r="K76" s="14">
        <f>январь!K75+февраль!K75+март!K75+апрель!K75+май!K75+июнь!K75+июль!K75+август!K75+сентябрь!K75+октябрь!K75+ноябрь!K75+декабрь!K75</f>
        <v>222.24</v>
      </c>
      <c r="L76" s="14">
        <f>январь!L75+февраль!L75+март!L75+апрель!L75+май!L75+июнь!L75+июль!L75+август!L75+сентябрь!L75+октябрь!L75+ноябрь!L75+декабрь!L75</f>
        <v>0</v>
      </c>
      <c r="M76" s="14">
        <f t="shared" si="1"/>
        <v>222.24</v>
      </c>
      <c r="N76" s="1"/>
    </row>
    <row r="77" spans="1:14" x14ac:dyDescent="0.25">
      <c r="A77" s="13">
        <v>69</v>
      </c>
      <c r="B77" s="14" t="s">
        <v>72</v>
      </c>
      <c r="C77" s="14">
        <f>январь!C76+февраль!C76+март!C76+апрель!C76+май!C76+июнь!C76+июль!C76+август!C76+сентябрь!C76+октябрь!C76+ноябрь!C76+декабрь!C76</f>
        <v>0</v>
      </c>
      <c r="D77" s="14">
        <f>январь!D76+февраль!D76+март!D76+апрель!D76+май!D76+июнь!D76+июль!D76+август!D76+сентябрь!D76+октябрь!D76+ноябрь!D76+декабрь!D76</f>
        <v>0</v>
      </c>
      <c r="E77" s="14">
        <f>январь!E76+февраль!E76+март!E76+апрель!E76+май!E76+июнь!E76+июль!E76+август!E76+сентябрь!E76+октябрь!E76+ноябрь!E76+декабрь!E76</f>
        <v>0</v>
      </c>
      <c r="F77" s="14">
        <f>январь!F76+февраль!F76+март!F76+апрель!F76+май!F76+июнь!F76+июль!F76+август!F76+сентябрь!F76+октябрь!F76+ноябрь!F76+декабрь!F76</f>
        <v>0</v>
      </c>
      <c r="G77" s="14">
        <f>январь!G76+февраль!G76+март!G76+апрель!G76+май!G76+июнь!G76+июль!G76+август!G76+сентябрь!G76+октябрь!G76+ноябрь!G76+декабрь!G76</f>
        <v>0</v>
      </c>
      <c r="H77" s="14">
        <f>январь!H76+февраль!H76+март!H76+апрель!H76+май!H76+июнь!H76+июль!H76+август!H76+сентябрь!H76+октябрь!H76+ноябрь!H76+декабрь!H76</f>
        <v>0</v>
      </c>
      <c r="I77" s="14">
        <f>январь!I76+февраль!I76+март!I76+апрель!I76+май!I76+июнь!I76+июль!I76+август!I76+сентябрь!I76+октябрь!I76+ноябрь!I76+декабрь!I76</f>
        <v>0</v>
      </c>
      <c r="J77" s="14">
        <f>январь!J76+февраль!J76+март!J76+апрель!J76+май!J76+июнь!J76+июль!J76+август!J76+сентябрь!J76+октябрь!J76+ноябрь!J76+декабрь!J76</f>
        <v>0</v>
      </c>
      <c r="K77" s="14">
        <f>январь!K76+февраль!K76+март!K76+апрель!K76+май!K76+июнь!K76+июль!K76+август!K76+сентябрь!K76+октябрь!K76+ноябрь!K76+декабрь!K76</f>
        <v>215.36</v>
      </c>
      <c r="L77" s="14">
        <f>январь!L76+февраль!L76+март!L76+апрель!L76+май!L76+июнь!L76+июль!L76+август!L76+сентябрь!L76+октябрь!L76+ноябрь!L76+декабрь!L76</f>
        <v>0</v>
      </c>
      <c r="M77" s="14">
        <f t="shared" si="1"/>
        <v>215.36</v>
      </c>
      <c r="N77" s="1"/>
    </row>
    <row r="78" spans="1:14" x14ac:dyDescent="0.25">
      <c r="A78" s="13">
        <v>70</v>
      </c>
      <c r="B78" s="14" t="s">
        <v>73</v>
      </c>
      <c r="C78" s="14">
        <f>январь!C77+февраль!C77+март!C77+апрель!C77+май!C77+июнь!C77+июль!C77+август!C77+сентябрь!C77+октябрь!C77+ноябрь!C77+декабрь!C77</f>
        <v>0</v>
      </c>
      <c r="D78" s="14">
        <f>январь!D77+февраль!D77+март!D77+апрель!D77+май!D77+июнь!D77+июль!D77+август!D77+сентябрь!D77+октябрь!D77+ноябрь!D77+декабрь!D77</f>
        <v>0</v>
      </c>
      <c r="E78" s="14">
        <f>январь!E77+февраль!E77+март!E77+апрель!E77+май!E77+июнь!E77+июль!E77+август!E77+сентябрь!E77+октябрь!E77+ноябрь!E77+декабрь!E77</f>
        <v>0</v>
      </c>
      <c r="F78" s="14">
        <f>январь!F77+февраль!F77+март!F77+апрель!F77+май!F77+июнь!F77+июль!F77+август!F77+сентябрь!F77+октябрь!F77+ноябрь!F77+декабрь!F77</f>
        <v>0</v>
      </c>
      <c r="G78" s="14">
        <f>январь!G77+февраль!G77+март!G77+апрель!G77+май!G77+июнь!G77+июль!G77+август!G77+сентябрь!G77+октябрь!G77+ноябрь!G77+декабрь!G77</f>
        <v>0</v>
      </c>
      <c r="H78" s="14">
        <f>январь!H77+февраль!H77+март!H77+апрель!H77+май!H77+июнь!H77+июль!H77+август!H77+сентябрь!H77+октябрь!H77+ноябрь!H77+декабрь!H77</f>
        <v>0</v>
      </c>
      <c r="I78" s="14">
        <f>январь!I77+февраль!I77+март!I77+апрель!I77+май!I77+июнь!I77+июль!I77+август!I77+сентябрь!I77+октябрь!I77+ноябрь!I77+декабрь!I77</f>
        <v>0</v>
      </c>
      <c r="J78" s="14">
        <f>январь!J77+февраль!J77+март!J77+апрель!J77+май!J77+июнь!J77+июль!J77+август!J77+сентябрь!J77+октябрь!J77+ноябрь!J77+декабрь!J77</f>
        <v>0</v>
      </c>
      <c r="K78" s="14">
        <f>январь!K77+февраль!K77+март!K77+апрель!K77+май!K77+июнь!K77+июль!K77+август!K77+сентябрь!K77+октябрь!K77+ноябрь!K77+декабрь!K77</f>
        <v>192.85</v>
      </c>
      <c r="L78" s="14">
        <f>январь!L77+февраль!L77+март!L77+апрель!L77+май!L77+июнь!L77+июль!L77+август!L77+сентябрь!L77+октябрь!L77+ноябрь!L77+декабрь!L77</f>
        <v>0</v>
      </c>
      <c r="M78" s="14">
        <f t="shared" si="1"/>
        <v>192.85</v>
      </c>
      <c r="N78" s="1"/>
    </row>
    <row r="79" spans="1:14" x14ac:dyDescent="0.25">
      <c r="A79" s="13">
        <v>71</v>
      </c>
      <c r="B79" s="14" t="s">
        <v>74</v>
      </c>
      <c r="C79" s="14">
        <f>январь!C78+февраль!C78+март!C78+апрель!C78+май!C78+июнь!C78+июль!C78+август!C78+сентябрь!C78+октябрь!C78+ноябрь!C78+декабрь!C78</f>
        <v>17.3</v>
      </c>
      <c r="D79" s="14">
        <f>январь!D78+февраль!D78+март!D78+апрель!D78+май!D78+июнь!D78+июль!D78+август!D78+сентябрь!D78+октябрь!D78+ноябрь!D78+декабрь!D78</f>
        <v>0</v>
      </c>
      <c r="E79" s="14">
        <f>январь!E78+февраль!E78+март!E78+апрель!E78+май!E78+июнь!E78+июль!E78+август!E78+сентябрь!E78+октябрь!E78+ноябрь!E78+декабрь!E78</f>
        <v>17.5</v>
      </c>
      <c r="F79" s="14">
        <f>январь!F78+февраль!F78+март!F78+апрель!F78+май!F78+июнь!F78+июль!F78+август!F78+сентябрь!F78+октябрь!F78+ноябрь!F78+декабрь!F78</f>
        <v>754.25</v>
      </c>
      <c r="G79" s="14">
        <f>январь!G78+февраль!G78+март!G78+апрель!G78+май!G78+июнь!G78+июль!G78+август!G78+сентябрь!G78+октябрь!G78+ноябрь!G78+декабрь!G78</f>
        <v>2873.3</v>
      </c>
      <c r="H79" s="14">
        <f>январь!H78+февраль!H78+март!H78+апрель!H78+май!H78+июнь!H78+июль!H78+август!H78+сентябрь!H78+октябрь!H78+ноябрь!H78+декабрь!H78</f>
        <v>9.4</v>
      </c>
      <c r="I79" s="14">
        <f>январь!I78+февраль!I78+март!I78+апрель!I78+май!I78+июнь!I78+июль!I78+август!I78+сентябрь!I78+октябрь!I78+ноябрь!I78+декабрь!I78</f>
        <v>1680.83</v>
      </c>
      <c r="J79" s="14">
        <f>январь!J78+февраль!J78+март!J78+апрель!J78+май!J78+июнь!J78+июль!J78+август!J78+сентябрь!J78+октябрь!J78+ноябрь!J78+декабрь!J78</f>
        <v>0</v>
      </c>
      <c r="K79" s="14">
        <f>январь!K78+февраль!K78+март!K78+апрель!K78+май!K78+июнь!K78+июль!K78+август!K78+сентябрь!K78+октябрь!K78+ноябрь!K78+декабрь!K78</f>
        <v>7421.43</v>
      </c>
      <c r="L79" s="14">
        <f>январь!L78+февраль!L78+март!L78+апрель!L78+май!L78+июнь!L78+июль!L78+август!L78+сентябрь!L78+октябрь!L78+ноябрь!L78+декабрь!L78</f>
        <v>0</v>
      </c>
      <c r="M79" s="14">
        <f t="shared" si="1"/>
        <v>7421.43</v>
      </c>
      <c r="N79" s="1"/>
    </row>
    <row r="80" spans="1:14" x14ac:dyDescent="0.25">
      <c r="A80" s="13">
        <v>72</v>
      </c>
      <c r="B80" s="14" t="s">
        <v>75</v>
      </c>
      <c r="C80" s="14">
        <f>январь!C79+февраль!C79+март!C79+апрель!C79+май!C79+июнь!C79+июль!C79+август!C79+сентябрь!C79+октябрь!C79+ноябрь!C79+декабрь!C79</f>
        <v>30.92</v>
      </c>
      <c r="D80" s="14">
        <f>январь!D79+февраль!D79+март!D79+апрель!D79+май!D79+июнь!D79+июль!D79+август!D79+сентябрь!D79+октябрь!D79+ноябрь!D79+декабрь!D79</f>
        <v>0</v>
      </c>
      <c r="E80" s="14">
        <f>январь!E79+февраль!E79+март!E79+апрель!E79+май!E79+июнь!E79+июль!E79+август!E79+сентябрь!E79+октябрь!E79+ноябрь!E79+декабрь!E79</f>
        <v>31.12</v>
      </c>
      <c r="F80" s="14">
        <f>январь!F79+февраль!F79+март!F79+апрель!F79+май!F79+июнь!F79+июль!F79+август!F79+сентябрь!F79+октябрь!F79+ноябрь!F79+декабрь!F79</f>
        <v>1341.27</v>
      </c>
      <c r="G80" s="14">
        <f>январь!G79+февраль!G79+март!G79+апрель!G79+май!G79+июнь!G79+июль!G79+август!G79+сентябрь!G79+октябрь!G79+ноябрь!G79+декабрь!G79</f>
        <v>5109.5600000000004</v>
      </c>
      <c r="H80" s="14">
        <f>январь!H79+февраль!H79+март!H79+апрель!H79+май!H79+июнь!H79+июль!H79+август!H79+сентябрь!H79+октябрь!H79+ноябрь!H79+декабрь!H79</f>
        <v>28.200000000000003</v>
      </c>
      <c r="I80" s="14">
        <f>январь!I79+февраль!I79+март!I79+апрель!I79+май!I79+июнь!I79+июль!I79+август!I79+сентябрь!I79+октябрь!I79+ноябрь!I79+декабрь!I79</f>
        <v>2763.1400000000003</v>
      </c>
      <c r="J80" s="14">
        <f>январь!J79+февраль!J79+март!J79+апрель!J79+май!J79+июнь!J79+июль!J79+август!J79+сентябрь!J79+октябрь!J79+ноябрь!J79+декабрь!J79</f>
        <v>0</v>
      </c>
      <c r="K80" s="14">
        <f>январь!K79+февраль!K79+март!K79+апрель!K79+май!K79+июнь!K79+июль!K79+август!K79+сентябрь!K79+октябрь!K79+ноябрь!K79+декабрь!K79</f>
        <v>12778.2</v>
      </c>
      <c r="L80" s="14">
        <f>январь!L79+февраль!L79+март!L79+апрель!L79+май!L79+июнь!L79+июль!L79+август!L79+сентябрь!L79+октябрь!L79+ноябрь!L79+декабрь!L79</f>
        <v>0</v>
      </c>
      <c r="M80" s="14">
        <f t="shared" si="1"/>
        <v>12778.2</v>
      </c>
      <c r="N80" s="1"/>
    </row>
    <row r="81" spans="1:14" x14ac:dyDescent="0.25">
      <c r="A81" s="13">
        <v>73</v>
      </c>
      <c r="B81" s="14" t="s">
        <v>76</v>
      </c>
      <c r="C81" s="14">
        <f>январь!C80+февраль!C80+март!C80+апрель!C80+май!C80+июнь!C80+июль!C80+август!C80+сентябрь!C80+октябрь!C80+ноябрь!C80+декабрь!C80</f>
        <v>32</v>
      </c>
      <c r="D81" s="14">
        <f>январь!D80+февраль!D80+март!D80+апрель!D80+май!D80+июнь!D80+июль!D80+август!D80+сентябрь!D80+октябрь!D80+ноябрь!D80+декабрь!D80</f>
        <v>0</v>
      </c>
      <c r="E81" s="14">
        <f>январь!E80+февраль!E80+март!E80+апрель!E80+май!E80+июнь!E80+июль!E80+август!E80+сентябрь!E80+октябрь!E80+ноябрь!E80+декабрь!E80</f>
        <v>32.200000000000003</v>
      </c>
      <c r="F81" s="14">
        <f>январь!F80+февраль!F80+март!F80+апрель!F80+май!F80+июнь!F80+июль!F80+август!F80+сентябрь!F80+октябрь!F80+ноябрь!F80+декабрь!F80</f>
        <v>1387.82</v>
      </c>
      <c r="G81" s="14">
        <f>январь!G80+февраль!G80+март!G80+апрель!G80+май!G80+июнь!G80+июль!G80+август!G80+сентябрь!G80+октябрь!G80+ноябрь!G80+декабрь!G80</f>
        <v>5286.8799999999992</v>
      </c>
      <c r="H81" s="14">
        <f>январь!H80+февраль!H80+март!H80+апрель!H80+май!H80+июнь!H80+июль!H80+август!H80+сентябрь!H80+октябрь!H80+ноябрь!H80+декабрь!H80</f>
        <v>28.200000000000003</v>
      </c>
      <c r="I81" s="14">
        <f>январь!I80+февраль!I80+март!I80+апрель!I80+май!I80+июнь!I80+июль!I80+август!I80+сентябрь!I80+октябрь!I80+ноябрь!I80+декабрь!I80</f>
        <v>2109.9100000000003</v>
      </c>
      <c r="J81" s="14">
        <f>январь!J80+февраль!J80+март!J80+апрель!J80+май!J80+июнь!J80+июль!J80+август!J80+сентябрь!J80+октябрь!J80+ноябрь!J80+декабрь!J80</f>
        <v>0</v>
      </c>
      <c r="K81" s="14">
        <f>январь!K80+февраль!K80+март!K80+апрель!K80+май!K80+июнь!K80+июль!K80+август!K80+сентябрь!K80+октябрь!K80+ноябрь!K80+декабрь!K80</f>
        <v>12595.67</v>
      </c>
      <c r="L81" s="14">
        <f>январь!L80+февраль!L80+март!L80+апрель!L80+май!L80+июнь!L80+июль!L80+август!L80+сентябрь!L80+октябрь!L80+ноябрь!L80+декабрь!L80</f>
        <v>0</v>
      </c>
      <c r="M81" s="14">
        <f t="shared" si="1"/>
        <v>12595.67</v>
      </c>
      <c r="N81" s="1"/>
    </row>
    <row r="82" spans="1:14" x14ac:dyDescent="0.25">
      <c r="A82" s="13">
        <v>74</v>
      </c>
      <c r="B82" s="14" t="s">
        <v>77</v>
      </c>
      <c r="C82" s="14">
        <f>январь!C81+февраль!C81+март!C81+апрель!C81+май!C81+июнь!C81+июль!C81+август!C81+сентябрь!C81+октябрь!C81+ноябрь!C81+декабрь!C81</f>
        <v>28.61</v>
      </c>
      <c r="D82" s="14">
        <f>январь!D81+февраль!D81+март!D81+апрель!D81+май!D81+июнь!D81+июль!D81+август!D81+сентябрь!D81+октябрь!D81+ноябрь!D81+декабрь!D81</f>
        <v>0</v>
      </c>
      <c r="E82" s="14">
        <f>январь!E81+февраль!E81+март!E81+апрель!E81+май!E81+июнь!E81+июль!E81+август!E81+сентябрь!E81+октябрь!E81+ноябрь!E81+декабрь!E81</f>
        <v>28.81</v>
      </c>
      <c r="F82" s="14">
        <f>январь!F81+февраль!F81+март!F81+апрель!F81+май!F81+июнь!F81+июль!F81+август!F81+сентябрь!F81+октябрь!F81+ноябрь!F81+декабрь!F81</f>
        <v>1241.71</v>
      </c>
      <c r="G82" s="14">
        <f>январь!G81+февраль!G81+март!G81+апрель!G81+май!G81+июнь!G81+июль!G81+август!G81+сентябрь!G81+октябрь!G81+ноябрь!G81+декабрь!G81</f>
        <v>4730.28</v>
      </c>
      <c r="H82" s="14">
        <f>январь!H81+февраль!H81+март!H81+апрель!H81+май!H81+июнь!H81+июль!H81+август!H81+сентябрь!H81+октябрь!H81+ноябрь!H81+декабрь!H81</f>
        <v>18.8</v>
      </c>
      <c r="I82" s="14">
        <f>январь!I81+февраль!I81+март!I81+апрель!I81+май!I81+июнь!I81+июль!I81+август!I81+сентябрь!I81+октябрь!I81+ноябрь!I81+декабрь!I81</f>
        <v>2314.81</v>
      </c>
      <c r="J82" s="14">
        <f>январь!J81+февраль!J81+март!J81+апрель!J81+май!J81+июнь!J81+июль!J81+август!J81+сентябрь!J81+октябрь!J81+ноябрь!J81+декабрь!J81</f>
        <v>0</v>
      </c>
      <c r="K82" s="14">
        <f>январь!K81+февраль!K81+март!K81+апрель!K81+май!K81+июнь!K81+июль!K81+август!K81+сентябрь!K81+октябрь!K81+ноябрь!K81+декабрь!K81</f>
        <v>11738.320000000002</v>
      </c>
      <c r="L82" s="14">
        <f>январь!L81+февраль!L81+март!L81+апрель!L81+май!L81+июнь!L81+июль!L81+август!L81+сентябрь!L81+октябрь!L81+ноябрь!L81+декабрь!L81</f>
        <v>2112.52</v>
      </c>
      <c r="M82" s="14">
        <f t="shared" si="1"/>
        <v>13850.840000000002</v>
      </c>
      <c r="N82" s="1"/>
    </row>
    <row r="83" spans="1:14" x14ac:dyDescent="0.25">
      <c r="A83" s="13">
        <v>75</v>
      </c>
      <c r="B83" s="14" t="s">
        <v>78</v>
      </c>
      <c r="C83" s="14">
        <f>январь!C82+февраль!C82+март!C82+апрель!C82+май!C82+июнь!C82+июль!C82+август!C82+сентябрь!C82+октябрь!C82+ноябрь!C82+декабрь!C82</f>
        <v>28.97</v>
      </c>
      <c r="D83" s="14">
        <f>январь!D82+февраль!D82+март!D82+апрель!D82+май!D82+июнь!D82+июль!D82+август!D82+сентябрь!D82+октябрь!D82+ноябрь!D82+декабрь!D82</f>
        <v>0.5</v>
      </c>
      <c r="E83" s="14">
        <f>январь!E82+февраль!E82+март!E82+апрель!E82+май!E82+июнь!E82+июль!E82+август!E82+сентябрь!E82+октябрь!E82+ноябрь!E82+декабрь!E82</f>
        <v>29.669999999999998</v>
      </c>
      <c r="F83" s="14">
        <f>январь!F82+февраль!F82+март!F82+апрель!F82+май!F82+июнь!F82+июль!F82+август!F82+сентябрь!F82+октябрь!F82+ноябрь!F82+декабрь!F82</f>
        <v>1278.7799999999997</v>
      </c>
      <c r="G83" s="14">
        <f>январь!G82+февраль!G82+март!G82+апрель!G82+май!G82+июнь!G82+июль!G82+август!G82+сентябрь!G82+октябрь!G82+ноябрь!G82+декабрь!G82</f>
        <v>4871.4799999999996</v>
      </c>
      <c r="H83" s="14">
        <f>январь!H82+февраль!H82+март!H82+апрель!H82+май!H82+июнь!H82+июль!H82+август!H82+сентябрь!H82+октябрь!H82+ноябрь!H82+декабрь!H82</f>
        <v>145.65</v>
      </c>
      <c r="I83" s="14">
        <f>январь!I82+февраль!I82+март!I82+апрель!I82+май!I82+июнь!I82+июль!I82+август!I82+сентябрь!I82+октябрь!I82+ноябрь!I82+декабрь!I82</f>
        <v>3826.1900000000005</v>
      </c>
      <c r="J83" s="14">
        <f>январь!J82+февраль!J82+март!J82+апрель!J82+май!J82+июнь!J82+июль!J82+август!J82+сентябрь!J82+октябрь!J82+ноябрь!J82+декабрь!J82</f>
        <v>0</v>
      </c>
      <c r="K83" s="14">
        <f>январь!K82+февраль!K82+март!K82+апрель!K82+май!K82+июнь!K82+июль!K82+август!K82+сентябрь!K82+октябрь!K82+ноябрь!K82+декабрь!K82</f>
        <v>13721.68</v>
      </c>
      <c r="L83" s="14">
        <f>январь!L82+февраль!L82+март!L82+апрель!L82+май!L82+июнь!L82+июль!L82+август!L82+сентябрь!L82+октябрь!L82+ноябрь!L82+декабрь!L82</f>
        <v>0</v>
      </c>
      <c r="M83" s="14">
        <f t="shared" si="1"/>
        <v>13721.68</v>
      </c>
      <c r="N83" s="1"/>
    </row>
    <row r="84" spans="1:14" x14ac:dyDescent="0.25">
      <c r="A84" s="13">
        <v>76</v>
      </c>
      <c r="B84" s="14" t="s">
        <v>79</v>
      </c>
      <c r="C84" s="14">
        <f>январь!C83+февраль!C83+март!C83+апрель!C83+май!C83+июнь!C83+июль!C83+август!C83+сентябрь!C83+октябрь!C83+ноябрь!C83+декабрь!C83</f>
        <v>0</v>
      </c>
      <c r="D84" s="14">
        <f>январь!D83+февраль!D83+март!D83+апрель!D83+май!D83+июнь!D83+июль!D83+август!D83+сентябрь!D83+октябрь!D83+ноябрь!D83+декабрь!D83</f>
        <v>0</v>
      </c>
      <c r="E84" s="14">
        <f>январь!E83+февраль!E83+март!E83+апрель!E83+май!E83+июнь!E83+июль!E83+август!E83+сентябрь!E83+октябрь!E83+ноябрь!E83+декабрь!E83</f>
        <v>0</v>
      </c>
      <c r="F84" s="14">
        <f>январь!F83+февраль!F83+март!F83+апрель!F83+май!F83+июнь!F83+июль!F83+август!F83+сентябрь!F83+октябрь!F83+ноябрь!F83+декабрь!F83</f>
        <v>0</v>
      </c>
      <c r="G84" s="14">
        <f>январь!G83+февраль!G83+март!G83+апрель!G83+май!G83+июнь!G83+июль!G83+август!G83+сентябрь!G83+октябрь!G83+ноябрь!G83+декабрь!G83</f>
        <v>68.31</v>
      </c>
      <c r="H84" s="14">
        <f>январь!H83+февраль!H83+март!H83+апрель!H83+май!H83+июнь!H83+июль!H83+август!H83+сентябрь!H83+октябрь!H83+ноябрь!H83+декабрь!H83</f>
        <v>0</v>
      </c>
      <c r="I84" s="14">
        <f>январь!I83+февраль!I83+март!I83+апрель!I83+май!I83+июнь!I83+июль!I83+август!I83+сентябрь!I83+октябрь!I83+ноябрь!I83+декабрь!I83</f>
        <v>1580.83</v>
      </c>
      <c r="J84" s="14">
        <f>январь!J83+февраль!J83+март!J83+апрель!J83+май!J83+июнь!J83+июль!J83+август!J83+сентябрь!J83+октябрь!J83+ноябрь!J83+декабрь!J83</f>
        <v>0</v>
      </c>
      <c r="K84" s="14">
        <f>январь!K83+февраль!K83+март!K83+апрель!K83+май!K83+июнь!K83+июль!K83+август!K83+сентябрь!K83+октябрь!K83+ноябрь!K83+декабрь!K83</f>
        <v>1768.08</v>
      </c>
      <c r="L84" s="14">
        <f>январь!L83+февраль!L83+март!L83+апрель!L83+май!L83+июнь!L83+июль!L83+август!L83+сентябрь!L83+октябрь!L83+ноябрь!L83+декабрь!L83</f>
        <v>2025.34</v>
      </c>
      <c r="M84" s="14">
        <f t="shared" si="1"/>
        <v>3793.42</v>
      </c>
      <c r="N84" s="1"/>
    </row>
    <row r="85" spans="1:14" x14ac:dyDescent="0.25">
      <c r="A85" s="13">
        <v>77</v>
      </c>
      <c r="B85" s="14" t="s">
        <v>80</v>
      </c>
      <c r="C85" s="14">
        <f>январь!C84+февраль!C84+март!C84+апрель!C84+май!C84+июнь!C84+июль!C84+август!C84+сентябрь!C84+октябрь!C84+ноябрь!C84+декабрь!C84</f>
        <v>0</v>
      </c>
      <c r="D85" s="14">
        <f>январь!D84+февраль!D84+март!D84+апрель!D84+май!D84+июнь!D84+июль!D84+август!D84+сентябрь!D84+октябрь!D84+ноябрь!D84+декабрь!D84</f>
        <v>0</v>
      </c>
      <c r="E85" s="14">
        <f>январь!E84+февраль!E84+март!E84+апрель!E84+май!E84+июнь!E84+июль!E84+август!E84+сентябрь!E84+октябрь!E84+ноябрь!E84+декабрь!E84</f>
        <v>0</v>
      </c>
      <c r="F85" s="14">
        <f>январь!F84+февраль!F84+март!F84+апрель!F84+май!F84+июнь!F84+июль!F84+август!F84+сентябрь!F84+октябрь!F84+ноябрь!F84+декабрь!F84</f>
        <v>0</v>
      </c>
      <c r="G85" s="14">
        <f>январь!G84+февраль!G84+март!G84+апрель!G84+май!G84+июнь!G84+июль!G84+август!G84+сентябрь!G84+октябрь!G84+ноябрь!G84+декабрь!G84</f>
        <v>0</v>
      </c>
      <c r="H85" s="14">
        <f>январь!H84+февраль!H84+март!H84+апрель!H84+май!H84+июнь!H84+июль!H84+август!H84+сентябрь!H84+октябрь!H84+ноябрь!H84+декабрь!H84</f>
        <v>0</v>
      </c>
      <c r="I85" s="14">
        <f>январь!I84+февраль!I84+март!I84+апрель!I84+май!I84+июнь!I84+июль!I84+август!I84+сентябрь!I84+октябрь!I84+ноябрь!I84+декабрь!I84</f>
        <v>0</v>
      </c>
      <c r="J85" s="14">
        <f>январь!J84+февраль!J84+март!J84+апрель!J84+май!J84+июнь!J84+июль!J84+август!J84+сентябрь!J84+октябрь!J84+ноябрь!J84+декабрь!J84</f>
        <v>0</v>
      </c>
      <c r="K85" s="14">
        <f>январь!K84+февраль!K84+март!K84+апрель!K84+май!K84+июнь!K84+июль!K84+август!K84+сентябрь!K84+октябрь!K84+ноябрь!K84+декабрь!K84</f>
        <v>422.22</v>
      </c>
      <c r="L85" s="14">
        <f>январь!L84+февраль!L84+март!L84+апрель!L84+май!L84+июнь!L84+июль!L84+август!L84+сентябрь!L84+октябрь!L84+ноябрь!L84+декабрь!L84</f>
        <v>0</v>
      </c>
      <c r="M85" s="14">
        <f t="shared" si="1"/>
        <v>422.22</v>
      </c>
      <c r="N85" s="1"/>
    </row>
    <row r="86" spans="1:14" x14ac:dyDescent="0.25">
      <c r="A86" s="13">
        <v>78</v>
      </c>
      <c r="B86" s="14" t="s">
        <v>81</v>
      </c>
      <c r="C86" s="14">
        <f>январь!C85+февраль!C85+март!C85+апрель!C85+май!C85+июнь!C85+июль!C85+август!C85+сентябрь!C85+октябрь!C85+ноябрь!C85+декабрь!C85</f>
        <v>0</v>
      </c>
      <c r="D86" s="14">
        <f>январь!D85+февраль!D85+март!D85+апрель!D85+май!D85+июнь!D85+июль!D85+август!D85+сентябрь!D85+октябрь!D85+ноябрь!D85+декабрь!D85</f>
        <v>9</v>
      </c>
      <c r="E86" s="14">
        <f>январь!E85+февраль!E85+март!E85+апрель!E85+май!E85+июнь!E85+июль!E85+август!E85+сентябрь!E85+октябрь!E85+ноябрь!E85+декабрь!E85</f>
        <v>9</v>
      </c>
      <c r="F86" s="14">
        <f>январь!F85+февраль!F85+март!F85+апрель!F85+май!F85+июнь!F85+июль!F85+август!F85+сентябрь!F85+октябрь!F85+ноябрь!F85+декабрь!F85</f>
        <v>387.9</v>
      </c>
      <c r="G86" s="14">
        <f>январь!G85+февраль!G85+март!G85+апрель!G85+май!G85+июнь!G85+июль!G85+август!G85+сентябрь!G85+октябрь!G85+ноябрь!G85+декабрь!G85</f>
        <v>1659.68</v>
      </c>
      <c r="H86" s="14">
        <f>январь!H85+февраль!H85+март!H85+апрель!H85+май!H85+июнь!H85+июль!H85+август!H85+сентябрь!H85+октябрь!H85+ноябрь!H85+декабрь!H85</f>
        <v>416.86</v>
      </c>
      <c r="I86" s="14">
        <f>январь!I85+февраль!I85+март!I85+апрель!I85+май!I85+июнь!I85+июль!I85+август!I85+сентябрь!I85+октябрь!I85+ноябрь!I85+декабрь!I85</f>
        <v>1964.96</v>
      </c>
      <c r="J86" s="14">
        <f>январь!J85+февраль!J85+март!J85+апрель!J85+май!J85+июнь!J85+июль!J85+август!J85+сентябрь!J85+октябрь!J85+ноябрь!J85+декабрь!J85</f>
        <v>0</v>
      </c>
      <c r="K86" s="14">
        <f>январь!K85+февраль!K85+март!K85+апрель!K85+май!K85+июнь!K85+июль!K85+август!K85+сентябрь!K85+октябрь!K85+ноябрь!K85+декабрь!K85</f>
        <v>6142.16</v>
      </c>
      <c r="L86" s="14">
        <f>январь!L85+февраль!L85+март!L85+апрель!L85+май!L85+июнь!L85+июль!L85+август!L85+сентябрь!L85+октябрь!L85+ноябрь!L85+декабрь!L85</f>
        <v>4775.62</v>
      </c>
      <c r="M86" s="14">
        <f t="shared" si="1"/>
        <v>10917.779999999999</v>
      </c>
      <c r="N86" s="1"/>
    </row>
    <row r="87" spans="1:14" x14ac:dyDescent="0.25">
      <c r="A87" s="13">
        <v>79</v>
      </c>
      <c r="B87" s="14" t="s">
        <v>82</v>
      </c>
      <c r="C87" s="14">
        <f>январь!C86+февраль!C86+март!C86+апрель!C86+май!C86+июнь!C86+июль!C86+август!C86+сентябрь!C86+октябрь!C86+ноябрь!C86+декабрь!C86</f>
        <v>12.120000000000001</v>
      </c>
      <c r="D87" s="14">
        <f>январь!D86+февраль!D86+март!D86+апрель!D86+май!D86+июнь!D86+июль!D86+август!D86+сентябрь!D86+октябрь!D86+ноябрь!D86+декабрь!D86</f>
        <v>0</v>
      </c>
      <c r="E87" s="14">
        <f>январь!E86+февраль!E86+март!E86+апрель!E86+май!E86+июнь!E86+июль!E86+август!E86+сентябрь!E86+октябрь!E86+ноябрь!E86+декабрь!E86</f>
        <v>12.120000000000001</v>
      </c>
      <c r="F87" s="14">
        <f>январь!F86+февраль!F86+март!F86+апрель!F86+май!F86+июнь!F86+июль!F86+август!F86+сентябрь!F86+октябрь!F86+ноябрь!F86+декабрь!F86</f>
        <v>522.37</v>
      </c>
      <c r="G87" s="14">
        <f>январь!G86+февраль!G86+март!G86+апрель!G86+май!G86+июнь!G86+июль!G86+август!G86+сентябрь!G86+октябрь!G86+ноябрь!G86+декабрь!G86</f>
        <v>1587.13</v>
      </c>
      <c r="H87" s="14">
        <f>январь!H86+февраль!H86+март!H86+апрель!H86+май!H86+июнь!H86+июль!H86+август!H86+сентябрь!H86+октябрь!H86+ноябрь!H86+декабрь!H86</f>
        <v>9.4</v>
      </c>
      <c r="I87" s="14">
        <f>январь!I86+февраль!I86+март!I86+апрель!I86+май!I86+июнь!I86+июль!I86+август!I86+сентябрь!I86+октябрь!I86+ноябрь!I86+декабрь!I86</f>
        <v>422.65</v>
      </c>
      <c r="J87" s="14">
        <f>январь!J86+февраль!J86+март!J86+апрель!J86+май!J86+июнь!J86+июль!J86+август!J86+сентябрь!J86+октябрь!J86+ноябрь!J86+декабрь!J86</f>
        <v>0</v>
      </c>
      <c r="K87" s="14">
        <f>январь!K86+февраль!K86+март!K86+апрель!K86+май!K86+июнь!K86+июль!K86+август!K86+сентябрь!K86+октябрь!K86+ноябрь!K86+декабрь!K86</f>
        <v>3598.5299999999997</v>
      </c>
      <c r="L87" s="14">
        <f>январь!L86+февраль!L86+март!L86+апрель!L86+май!L86+июнь!L86+июль!L86+август!L86+сентябрь!L86+октябрь!L86+ноябрь!L86+декабрь!L86</f>
        <v>0</v>
      </c>
      <c r="M87" s="14">
        <f t="shared" si="1"/>
        <v>3598.5299999999997</v>
      </c>
      <c r="N87" s="1"/>
    </row>
    <row r="88" spans="1:14" x14ac:dyDescent="0.25">
      <c r="A88" s="13">
        <v>80</v>
      </c>
      <c r="B88" s="14" t="s">
        <v>83</v>
      </c>
      <c r="C88" s="14">
        <f>январь!C87+февраль!C87+март!C87+апрель!C87+май!C87+июнь!C87+июль!C87+август!C87+сентябрь!C87+октябрь!C87+ноябрь!C87+декабрь!C87</f>
        <v>0</v>
      </c>
      <c r="D88" s="14">
        <f>январь!D87+февраль!D87+март!D87+апрель!D87+май!D87+июнь!D87+июль!D87+август!D87+сентябрь!D87+октябрь!D87+ноябрь!D87+декабрь!D87</f>
        <v>0</v>
      </c>
      <c r="E88" s="14">
        <f>январь!E87+февраль!E87+март!E87+апрель!E87+май!E87+июнь!E87+июль!E87+август!E87+сентябрь!E87+октябрь!E87+ноябрь!E87+декабрь!E87</f>
        <v>0</v>
      </c>
      <c r="F88" s="14">
        <f>январь!F87+февраль!F87+март!F87+апрель!F87+май!F87+июнь!F87+июль!F87+август!F87+сентябрь!F87+октябрь!F87+ноябрь!F87+декабрь!F87</f>
        <v>0</v>
      </c>
      <c r="G88" s="14">
        <f>январь!G87+февраль!G87+март!G87+апрель!G87+май!G87+июнь!G87+июль!G87+август!G87+сентябрь!G87+октябрь!G87+ноябрь!G87+декабрь!G87</f>
        <v>0</v>
      </c>
      <c r="H88" s="14">
        <f>январь!H87+февраль!H87+март!H87+апрель!H87+май!H87+июнь!H87+июль!H87+август!H87+сентябрь!H87+октябрь!H87+ноябрь!H87+декабрь!H87</f>
        <v>0</v>
      </c>
      <c r="I88" s="14">
        <f>январь!I87+февраль!I87+март!I87+апрель!I87+май!I87+июнь!I87+июль!I87+август!I87+сентябрь!I87+октябрь!I87+ноябрь!I87+декабрь!I87</f>
        <v>0</v>
      </c>
      <c r="J88" s="14">
        <f>январь!J87+февраль!J87+март!J87+апрель!J87+май!J87+июнь!J87+июль!J87+август!J87+сентябрь!J87+октябрь!J87+ноябрь!J87+декабрь!J87</f>
        <v>0</v>
      </c>
      <c r="K88" s="14">
        <f>январь!K87+февраль!K87+март!K87+апрель!K87+май!K87+июнь!K87+июль!K87+август!K87+сентябрь!K87+октябрь!K87+ноябрь!K87+декабрь!K87</f>
        <v>116.18</v>
      </c>
      <c r="L88" s="14">
        <f>январь!L87+февраль!L87+март!L87+апрель!L87+май!L87+июнь!L87+июль!L87+август!L87+сентябрь!L87+октябрь!L87+ноябрь!L87+декабрь!L87</f>
        <v>0</v>
      </c>
      <c r="M88" s="14">
        <f t="shared" si="1"/>
        <v>116.18</v>
      </c>
      <c r="N88" s="1"/>
    </row>
    <row r="89" spans="1:14" x14ac:dyDescent="0.25">
      <c r="A89" s="13">
        <v>81</v>
      </c>
      <c r="B89" s="14" t="s">
        <v>84</v>
      </c>
      <c r="C89" s="14">
        <f>январь!C88+февраль!C88+март!C88+апрель!C88+май!C88+июнь!C88+июль!C88+август!C88+сентябрь!C88+октябрь!C88+ноябрь!C88+декабрь!C88</f>
        <v>0</v>
      </c>
      <c r="D89" s="14">
        <f>январь!D88+февраль!D88+март!D88+апрель!D88+май!D88+июнь!D88+июль!D88+август!D88+сентябрь!D88+октябрь!D88+ноябрь!D88+декабрь!D88</f>
        <v>0.5</v>
      </c>
      <c r="E89" s="14">
        <f>январь!E88+февраль!E88+март!E88+апрель!E88+май!E88+июнь!E88+июль!E88+август!E88+сентябрь!E88+октябрь!E88+ноябрь!E88+декабрь!E88</f>
        <v>0.5</v>
      </c>
      <c r="F89" s="14">
        <f>январь!F88+февраль!F88+март!F88+апрель!F88+май!F88+июнь!F88+июль!F88+август!F88+сентябрь!F88+октябрь!F88+ноябрь!F88+декабрь!F88</f>
        <v>21.55</v>
      </c>
      <c r="G89" s="14">
        <f>январь!G88+февраль!G88+март!G88+апрель!G88+май!G88+июнь!G88+июль!G88+август!G88+сентябрь!G88+октябрь!G88+ноябрь!G88+декабрь!G88</f>
        <v>63.15</v>
      </c>
      <c r="H89" s="14">
        <f>январь!H88+февраль!H88+март!H88+апрель!H88+май!H88+июнь!H88+июль!H88+август!H88+сентябрь!H88+октябрь!H88+ноябрь!H88+декабрь!H88</f>
        <v>0</v>
      </c>
      <c r="I89" s="14">
        <f>январь!I88+февраль!I88+март!I88+апрель!I88+май!I88+июнь!I88+июль!I88+август!I88+сентябрь!I88+октябрь!I88+ноябрь!I88+декабрь!I88</f>
        <v>0</v>
      </c>
      <c r="J89" s="14">
        <f>январь!J88+февраль!J88+март!J88+апрель!J88+май!J88+июнь!J88+июль!J88+август!J88+сентябрь!J88+октябрь!J88+ноябрь!J88+декабрь!J88</f>
        <v>0</v>
      </c>
      <c r="K89" s="14">
        <f>январь!K88+февраль!K88+март!K88+апрель!K88+май!K88+июнь!K88+июль!K88+август!K88+сентябрь!K88+октябрь!K88+ноябрь!K88+декабрь!K88</f>
        <v>249.53</v>
      </c>
      <c r="L89" s="14">
        <f>январь!L88+февраль!L88+март!L88+апрель!L88+май!L88+июнь!L88+июль!L88+август!L88+сентябрь!L88+октябрь!L88+ноябрь!L88+декабрь!L88</f>
        <v>0</v>
      </c>
      <c r="M89" s="14">
        <f t="shared" si="1"/>
        <v>249.53</v>
      </c>
      <c r="N89" s="1"/>
    </row>
    <row r="90" spans="1:14" x14ac:dyDescent="0.25">
      <c r="A90" s="13">
        <v>82</v>
      </c>
      <c r="B90" s="14" t="s">
        <v>85</v>
      </c>
      <c r="C90" s="14">
        <f>январь!C89+февраль!C89+март!C89+апрель!C89+май!C89+июнь!C89+июль!C89+август!C89+сентябрь!C89+октябрь!C89+ноябрь!C89+декабрь!C89</f>
        <v>0</v>
      </c>
      <c r="D90" s="14">
        <f>январь!D89+февраль!D89+март!D89+апрель!D89+май!D89+июнь!D89+июль!D89+август!D89+сентябрь!D89+октябрь!D89+ноябрь!D89+декабрь!D89</f>
        <v>0</v>
      </c>
      <c r="E90" s="14">
        <f>январь!E89+февраль!E89+март!E89+апрель!E89+май!E89+июнь!E89+июль!E89+август!E89+сентябрь!E89+октябрь!E89+ноябрь!E89+декабрь!E89</f>
        <v>0</v>
      </c>
      <c r="F90" s="14">
        <f>январь!F89+февраль!F89+март!F89+апрель!F89+май!F89+июнь!F89+июль!F89+август!F89+сентябрь!F89+октябрь!F89+ноябрь!F89+декабрь!F89</f>
        <v>0</v>
      </c>
      <c r="G90" s="14">
        <f>январь!G89+февраль!G89+март!G89+апрель!G89+май!G89+июнь!G89+июль!G89+август!G89+сентябрь!G89+октябрь!G89+ноябрь!G89+декабрь!G89</f>
        <v>0</v>
      </c>
      <c r="H90" s="14">
        <f>январь!H89+февраль!H89+март!H89+апрель!H89+май!H89+июнь!H89+июль!H89+август!H89+сентябрь!H89+октябрь!H89+ноябрь!H89+декабрь!H89</f>
        <v>0</v>
      </c>
      <c r="I90" s="14">
        <f>январь!I89+февраль!I89+март!I89+апрель!I89+май!I89+июнь!I89+июль!I89+август!I89+сентябрь!I89+октябрь!I89+ноябрь!I89+декабрь!I89</f>
        <v>0</v>
      </c>
      <c r="J90" s="14">
        <f>январь!J89+февраль!J89+март!J89+апрель!J89+май!J89+июнь!J89+июль!J89+август!J89+сентябрь!J89+октябрь!J89+ноябрь!J89+декабрь!J89</f>
        <v>0</v>
      </c>
      <c r="K90" s="14">
        <f>январь!K89+февраль!K89+март!K89+апрель!K89+май!K89+июнь!K89+июль!K89+август!K89+сентябрь!K89+октябрь!K89+ноябрь!K89+декабрь!K89</f>
        <v>114.8</v>
      </c>
      <c r="L90" s="14">
        <f>январь!L89+февраль!L89+март!L89+апрель!L89+май!L89+июнь!L89+июль!L89+август!L89+сентябрь!L89+октябрь!L89+ноябрь!L89+декабрь!L89</f>
        <v>0</v>
      </c>
      <c r="M90" s="14">
        <f t="shared" si="1"/>
        <v>114.8</v>
      </c>
      <c r="N90" s="1"/>
    </row>
    <row r="91" spans="1:14" x14ac:dyDescent="0.25">
      <c r="A91" s="13">
        <v>83</v>
      </c>
      <c r="B91" s="14" t="s">
        <v>86</v>
      </c>
      <c r="C91" s="14">
        <f>январь!C90+февраль!C90+март!C90+апрель!C90+май!C90+июнь!C90+июль!C90+август!C90+сентябрь!C90+октябрь!C90+ноябрь!C90+декабрь!C90</f>
        <v>0</v>
      </c>
      <c r="D91" s="14">
        <f>январь!D90+февраль!D90+март!D90+апрель!D90+май!D90+июнь!D90+июль!D90+август!D90+сентябрь!D90+октябрь!D90+ноябрь!D90+декабрь!D90</f>
        <v>0</v>
      </c>
      <c r="E91" s="14">
        <f>январь!E90+февраль!E90+март!E90+апрель!E90+май!E90+июнь!E90+июль!E90+август!E90+сентябрь!E90+октябрь!E90+ноябрь!E90+декабрь!E90</f>
        <v>0</v>
      </c>
      <c r="F91" s="14">
        <f>январь!F90+февраль!F90+март!F90+апрель!F90+май!F90+июнь!F90+июль!F90+август!F90+сентябрь!F90+октябрь!F90+ноябрь!F90+декабрь!F90</f>
        <v>0</v>
      </c>
      <c r="G91" s="14">
        <f>январь!G90+февраль!G90+март!G90+апрель!G90+май!G90+июнь!G90+июль!G90+август!G90+сентябрь!G90+октябрь!G90+ноябрь!G90+декабрь!G90</f>
        <v>0</v>
      </c>
      <c r="H91" s="14">
        <f>январь!H90+февраль!H90+март!H90+апрель!H90+май!H90+июнь!H90+июль!H90+август!H90+сентябрь!H90+октябрь!H90+ноябрь!H90+декабрь!H90</f>
        <v>0</v>
      </c>
      <c r="I91" s="14">
        <f>январь!I90+февраль!I90+март!I90+апрель!I90+май!I90+июнь!I90+июль!I90+август!I90+сентябрь!I90+октябрь!I90+ноябрь!I90+декабрь!I90</f>
        <v>0</v>
      </c>
      <c r="J91" s="14">
        <f>январь!J90+февраль!J90+март!J90+апрель!J90+май!J90+июнь!J90+июль!J90+август!J90+сентябрь!J90+октябрь!J90+ноябрь!J90+декабрь!J90</f>
        <v>0</v>
      </c>
      <c r="K91" s="14">
        <f>январь!K90+февраль!K90+март!K90+апрель!K90+май!K90+июнь!K90+июль!K90+август!K90+сентябрь!K90+октябрь!K90+ноябрь!K90+декабрь!K90</f>
        <v>116.18</v>
      </c>
      <c r="L91" s="14">
        <f>январь!L90+февраль!L90+март!L90+апрель!L90+май!L90+июнь!L90+июль!L90+август!L90+сентябрь!L90+октябрь!L90+ноябрь!L90+декабрь!L90</f>
        <v>0</v>
      </c>
      <c r="M91" s="14">
        <f t="shared" si="1"/>
        <v>116.18</v>
      </c>
      <c r="N91" s="1"/>
    </row>
    <row r="92" spans="1:14" x14ac:dyDescent="0.25">
      <c r="A92" s="13">
        <v>84</v>
      </c>
      <c r="B92" s="14" t="s">
        <v>87</v>
      </c>
      <c r="C92" s="14">
        <f>январь!C91+февраль!C91+март!C91+апрель!C91+май!C91+июнь!C91+июль!C91+август!C91+сентябрь!C91+октябрь!C91+ноябрь!C91+декабрь!C91</f>
        <v>0</v>
      </c>
      <c r="D92" s="14">
        <f>январь!D91+февраль!D91+март!D91+апрель!D91+май!D91+июнь!D91+июль!D91+август!D91+сентябрь!D91+октябрь!D91+ноябрь!D91+декабрь!D91</f>
        <v>0</v>
      </c>
      <c r="E92" s="14">
        <f>январь!E91+февраль!E91+март!E91+апрель!E91+май!E91+июнь!E91+июль!E91+август!E91+сентябрь!E91+октябрь!E91+ноябрь!E91+декабрь!E91</f>
        <v>0</v>
      </c>
      <c r="F92" s="14">
        <f>январь!F91+февраль!F91+март!F91+апрель!F91+май!F91+июнь!F91+июль!F91+август!F91+сентябрь!F91+октябрь!F91+ноябрь!F91+декабрь!F91</f>
        <v>0</v>
      </c>
      <c r="G92" s="14">
        <f>январь!G91+февраль!G91+март!G91+апрель!G91+май!G91+июнь!G91+июль!G91+август!G91+сентябрь!G91+октябрь!G91+ноябрь!G91+декабрь!G91</f>
        <v>0</v>
      </c>
      <c r="H92" s="14">
        <f>январь!H91+февраль!H91+март!H91+апрель!H91+май!H91+июнь!H91+июль!H91+август!H91+сентябрь!H91+октябрь!H91+ноябрь!H91+декабрь!H91</f>
        <v>0</v>
      </c>
      <c r="I92" s="14">
        <f>январь!I91+февраль!I91+март!I91+апрель!I91+май!I91+июнь!I91+июль!I91+август!I91+сентябрь!I91+октябрь!I91+ноябрь!I91+декабрь!I91</f>
        <v>0</v>
      </c>
      <c r="J92" s="14">
        <f>январь!J91+февраль!J91+март!J91+апрель!J91+май!J91+июнь!J91+июль!J91+август!J91+сентябрь!J91+октябрь!J91+ноябрь!J91+декабрь!J91</f>
        <v>0</v>
      </c>
      <c r="K92" s="14">
        <f>январь!K91+февраль!K91+март!K91+апрель!K91+май!K91+июнь!K91+июль!K91+август!K91+сентябрь!K91+октябрь!K91+ноябрь!K91+декабрь!K91</f>
        <v>348.98</v>
      </c>
      <c r="L92" s="14">
        <f>январь!L91+февраль!L91+март!L91+апрель!L91+май!L91+июнь!L91+июль!L91+август!L91+сентябрь!L91+октябрь!L91+ноябрь!L91+декабрь!L91</f>
        <v>0</v>
      </c>
      <c r="M92" s="14">
        <f t="shared" si="1"/>
        <v>348.98</v>
      </c>
      <c r="N92" s="1"/>
    </row>
    <row r="93" spans="1:14" x14ac:dyDescent="0.25">
      <c r="A93" s="13">
        <v>85</v>
      </c>
      <c r="B93" s="14" t="s">
        <v>88</v>
      </c>
      <c r="C93" s="14">
        <f>январь!C92+февраль!C92+март!C92+апрель!C92+май!C92+июнь!C92+июль!C92+август!C92+сентябрь!C92+октябрь!C92+ноябрь!C92+декабрь!C92</f>
        <v>0</v>
      </c>
      <c r="D93" s="14">
        <f>январь!D92+февраль!D92+март!D92+апрель!D92+май!D92+июнь!D92+июль!D92+август!D92+сентябрь!D92+октябрь!D92+ноябрь!D92+декабрь!D92</f>
        <v>0</v>
      </c>
      <c r="E93" s="14">
        <f>январь!E92+февраль!E92+март!E92+апрель!E92+май!E92+июнь!E92+июль!E92+август!E92+сентябрь!E92+октябрь!E92+ноябрь!E92+декабрь!E92</f>
        <v>0</v>
      </c>
      <c r="F93" s="14">
        <f>январь!F92+февраль!F92+март!F92+апрель!F92+май!F92+июнь!F92+июль!F92+август!F92+сентябрь!F92+октябрь!F92+ноябрь!F92+декабрь!F92</f>
        <v>0</v>
      </c>
      <c r="G93" s="14">
        <f>январь!G92+февраль!G92+март!G92+апрель!G92+май!G92+июнь!G92+июль!G92+август!G92+сентябрь!G92+октябрь!G92+ноябрь!G92+декабрь!G92</f>
        <v>0</v>
      </c>
      <c r="H93" s="14">
        <f>январь!H92+февраль!H92+март!H92+апрель!H92+май!H92+июнь!H92+июль!H92+август!H92+сентябрь!H92+октябрь!H92+ноябрь!H92+декабрь!H92</f>
        <v>0</v>
      </c>
      <c r="I93" s="14">
        <f>январь!I92+февраль!I92+март!I92+апрель!I92+май!I92+июнь!I92+июль!I92+август!I92+сентябрь!I92+октябрь!I92+ноябрь!I92+декабрь!I92</f>
        <v>0</v>
      </c>
      <c r="J93" s="14">
        <f>январь!J92+февраль!J92+март!J92+апрель!J92+май!J92+июнь!J92+июль!J92+август!J92+сентябрь!J92+октябрь!J92+ноябрь!J92+декабрь!J92</f>
        <v>0</v>
      </c>
      <c r="K93" s="14">
        <f>январь!K92+февраль!K92+март!K92+апрель!K92+май!K92+июнь!K92+июль!K92+август!K92+сентябрь!K92+октябрь!K92+ноябрь!K92+декабрь!K92</f>
        <v>220.41</v>
      </c>
      <c r="L93" s="14">
        <f>январь!L92+февраль!L92+март!L92+апрель!L92+май!L92+июнь!L92+июль!L92+август!L92+сентябрь!L92+октябрь!L92+ноябрь!L92+декабрь!L92</f>
        <v>0</v>
      </c>
      <c r="M93" s="14">
        <f t="shared" si="1"/>
        <v>220.41</v>
      </c>
      <c r="N93" s="1"/>
    </row>
    <row r="94" spans="1:14" x14ac:dyDescent="0.25">
      <c r="A94" s="13">
        <v>86</v>
      </c>
      <c r="B94" s="14" t="s">
        <v>197</v>
      </c>
      <c r="C94" s="14">
        <f>январь!C93+февраль!C93+март!C93+апрель!C93+май!C93+июнь!C93+июль!C93+август!C93+сентябрь!C93+октябрь!C93+ноябрь!C93+декабрь!C93</f>
        <v>0</v>
      </c>
      <c r="D94" s="14">
        <f>январь!D93+февраль!D93+март!D93+апрель!D93+май!D93+июнь!D93+июль!D93+август!D93+сентябрь!D93+октябрь!D93+ноябрь!D93+декабрь!D93</f>
        <v>0</v>
      </c>
      <c r="E94" s="14">
        <f>январь!E93+февраль!E93+март!E93+апрель!E93+май!E93+июнь!E93+июль!E93+август!E93+сентябрь!E93+октябрь!E93+ноябрь!E93+декабрь!E93</f>
        <v>0</v>
      </c>
      <c r="F94" s="14">
        <f>январь!F93+февраль!F93+март!F93+апрель!F93+май!F93+июнь!F93+июль!F93+август!F93+сентябрь!F93+октябрь!F93+ноябрь!F93+декабрь!F93</f>
        <v>0</v>
      </c>
      <c r="G94" s="14">
        <f>январь!G93+февраль!G93+март!G93+апрель!G93+май!G93+июнь!G93+июль!G93+август!G93+сентябрь!G93+октябрь!G93+ноябрь!G93+декабрь!G93</f>
        <v>0</v>
      </c>
      <c r="H94" s="14">
        <f>январь!H93+февраль!H93+март!H93+апрель!H93+май!H93+июнь!H93+июль!H93+август!H93+сентябрь!H93+октябрь!H93+ноябрь!H93+декабрь!H93</f>
        <v>0</v>
      </c>
      <c r="I94" s="14">
        <f>январь!I93+февраль!I93+март!I93+апрель!I93+май!I93+июнь!I93+июль!I93+август!I93+сентябрь!I93+октябрь!I93+ноябрь!I93+декабрь!I93</f>
        <v>0</v>
      </c>
      <c r="J94" s="14">
        <f>январь!J93+февраль!J93+март!J93+апрель!J93+май!J93+июнь!J93+июль!J93+август!J93+сентябрь!J93+октябрь!J93+ноябрь!J93+декабрь!J93</f>
        <v>0</v>
      </c>
      <c r="K94" s="14">
        <f>январь!K93+февраль!K93+март!K93+апрель!K93+май!K93+июнь!K93+июль!K93+август!K93+сентябрь!K93+октябрь!K93+ноябрь!K93+декабрь!K93</f>
        <v>118.47</v>
      </c>
      <c r="L94" s="14">
        <f>январь!L93+февраль!L93+март!L93+апрель!L93+май!L93+июнь!L93+июль!L93+август!L93+сентябрь!L93+октябрь!L93+ноябрь!L93+декабрь!L93</f>
        <v>0</v>
      </c>
      <c r="M94" s="14">
        <f t="shared" si="1"/>
        <v>118.47</v>
      </c>
      <c r="N94" s="1"/>
    </row>
    <row r="95" spans="1:14" x14ac:dyDescent="0.25">
      <c r="A95" s="13">
        <v>87</v>
      </c>
      <c r="B95" s="14" t="s">
        <v>89</v>
      </c>
      <c r="C95" s="14">
        <f>январь!C94+февраль!C94+март!C94+апрель!C94+май!C94+июнь!C94+июль!C94+август!C94+сентябрь!C94+октябрь!C94+ноябрь!C94+декабрь!C94</f>
        <v>0</v>
      </c>
      <c r="D95" s="14">
        <f>январь!D94+февраль!D94+март!D94+апрель!D94+май!D94+июнь!D94+июль!D94+август!D94+сентябрь!D94+октябрь!D94+ноябрь!D94+декабрь!D94</f>
        <v>0</v>
      </c>
      <c r="E95" s="14">
        <f>январь!E94+февраль!E94+март!E94+апрель!E94+май!E94+июнь!E94+июль!E94+август!E94+сентябрь!E94+октябрь!E94+ноябрь!E94+декабрь!E94</f>
        <v>0</v>
      </c>
      <c r="F95" s="14">
        <f>январь!F94+февраль!F94+март!F94+апрель!F94+май!F94+июнь!F94+июль!F94+август!F94+сентябрь!F94+октябрь!F94+ноябрь!F94+декабрь!F94</f>
        <v>0</v>
      </c>
      <c r="G95" s="14">
        <f>январь!G94+февраль!G94+март!G94+апрель!G94+май!G94+июнь!G94+июль!G94+август!G94+сентябрь!G94+октябрь!G94+ноябрь!G94+декабрь!G94</f>
        <v>0</v>
      </c>
      <c r="H95" s="14">
        <f>январь!H94+февраль!H94+март!H94+апрель!H94+май!H94+июнь!H94+июль!H94+август!H94+сентябрь!H94+октябрь!H94+ноябрь!H94+декабрь!H94</f>
        <v>0</v>
      </c>
      <c r="I95" s="14">
        <f>январь!I94+февраль!I94+март!I94+апрель!I94+май!I94+июнь!I94+июль!I94+август!I94+сентябрь!I94+октябрь!I94+ноябрь!I94+декабрь!I94</f>
        <v>0</v>
      </c>
      <c r="J95" s="14">
        <f>январь!J94+февраль!J94+март!J94+апрель!J94+май!J94+июнь!J94+июль!J94+август!J94+сентябрь!J94+октябрь!J94+ноябрь!J94+декабрь!J94</f>
        <v>0</v>
      </c>
      <c r="K95" s="14">
        <f>январь!K94+февраль!K94+март!K94+апрель!K94+май!K94+июнь!K94+июль!K94+август!K94+сентябрь!K94+октябрь!K94+ноябрь!K94+декабрь!K94</f>
        <v>155.88999999999999</v>
      </c>
      <c r="L95" s="14">
        <f>январь!L94+февраль!L94+март!L94+апрель!L94+май!L94+июнь!L94+июль!L94+август!L94+сентябрь!L94+октябрь!L94+ноябрь!L94+декабрь!L94</f>
        <v>0</v>
      </c>
      <c r="M95" s="14">
        <f t="shared" si="1"/>
        <v>155.88999999999999</v>
      </c>
      <c r="N95" s="1"/>
    </row>
    <row r="96" spans="1:14" x14ac:dyDescent="0.25">
      <c r="A96" s="13">
        <v>88</v>
      </c>
      <c r="B96" s="14" t="s">
        <v>90</v>
      </c>
      <c r="C96" s="14">
        <f>январь!C95+февраль!C95+март!C95+апрель!C95+май!C95+июнь!C95+июль!C95+август!C95+сентябрь!C95+октябрь!C95+ноябрь!C95+декабрь!C95</f>
        <v>0</v>
      </c>
      <c r="D96" s="14">
        <f>январь!D95+февраль!D95+март!D95+апрель!D95+май!D95+июнь!D95+июль!D95+август!D95+сентябрь!D95+октябрь!D95+ноябрь!D95+декабрь!D95</f>
        <v>0</v>
      </c>
      <c r="E96" s="14">
        <f>январь!E95+февраль!E95+март!E95+апрель!E95+май!E95+июнь!E95+июль!E95+август!E95+сентябрь!E95+октябрь!E95+ноябрь!E95+декабрь!E95</f>
        <v>0</v>
      </c>
      <c r="F96" s="14">
        <f>январь!F95+февраль!F95+март!F95+апрель!F95+май!F95+июнь!F95+июль!F95+август!F95+сентябрь!F95+октябрь!F95+ноябрь!F95+декабрь!F95</f>
        <v>0</v>
      </c>
      <c r="G96" s="14">
        <f>январь!G95+февраль!G95+март!G95+апрель!G95+май!G95+июнь!G95+июль!G95+август!G95+сентябрь!G95+октябрь!G95+ноябрь!G95+декабрь!G95</f>
        <v>0</v>
      </c>
      <c r="H96" s="14">
        <f>январь!H95+февраль!H95+март!H95+апрель!H95+май!H95+июнь!H95+июль!H95+август!H95+сентябрь!H95+октябрь!H95+ноябрь!H95+декабрь!H95</f>
        <v>0</v>
      </c>
      <c r="I96" s="14">
        <f>январь!I95+февраль!I95+март!I95+апрель!I95+май!I95+июнь!I95+июль!I95+август!I95+сентябрь!I95+октябрь!I95+ноябрь!I95+декабрь!I95</f>
        <v>0</v>
      </c>
      <c r="J96" s="14">
        <f>январь!J95+февраль!J95+март!J95+апрель!J95+май!J95+июнь!J95+июль!J95+август!J95+сентябрь!J95+октябрь!J95+ноябрь!J95+декабрь!J95</f>
        <v>0</v>
      </c>
      <c r="K96" s="14">
        <f>январь!K95+февраль!K95+март!K95+апрель!K95+май!K95+июнь!K95+июль!K95+август!K95+сентябрь!K95+октябрь!K95+ноябрь!K95+декабрь!K95</f>
        <v>192.4</v>
      </c>
      <c r="L96" s="14">
        <f>январь!L95+февраль!L95+март!L95+апрель!L95+май!L95+июнь!L95+июль!L95+август!L95+сентябрь!L95+октябрь!L95+ноябрь!L95+декабрь!L95</f>
        <v>0</v>
      </c>
      <c r="M96" s="14">
        <f t="shared" si="1"/>
        <v>192.4</v>
      </c>
      <c r="N96" s="1"/>
    </row>
    <row r="97" spans="1:14" x14ac:dyDescent="0.25">
      <c r="A97" s="13">
        <v>89</v>
      </c>
      <c r="B97" s="14" t="s">
        <v>91</v>
      </c>
      <c r="C97" s="14">
        <f>январь!C96+февраль!C96+март!C96+апрель!C96+май!C96+июнь!C96+июль!C96+август!C96+сентябрь!C96+октябрь!C96+ноябрь!C96+декабрь!C96</f>
        <v>0</v>
      </c>
      <c r="D97" s="14">
        <f>январь!D96+февраль!D96+март!D96+апрель!D96+май!D96+июнь!D96+июль!D96+август!D96+сентябрь!D96+октябрь!D96+ноябрь!D96+декабрь!D96</f>
        <v>0</v>
      </c>
      <c r="E97" s="14">
        <f>январь!E96+февраль!E96+март!E96+апрель!E96+май!E96+июнь!E96+июль!E96+август!E96+сентябрь!E96+октябрь!E96+ноябрь!E96+декабрь!E96</f>
        <v>0</v>
      </c>
      <c r="F97" s="14">
        <f>январь!F96+февраль!F96+март!F96+апрель!F96+май!F96+июнь!F96+июль!F96+август!F96+сентябрь!F96+октябрь!F96+ноябрь!F96+декабрь!F96</f>
        <v>0</v>
      </c>
      <c r="G97" s="14">
        <f>январь!G96+февраль!G96+март!G96+апрель!G96+май!G96+июнь!G96+июль!G96+август!G96+сентябрь!G96+октябрь!G96+ноябрь!G96+декабрь!G96</f>
        <v>68.31</v>
      </c>
      <c r="H97" s="14">
        <f>январь!H96+февраль!H96+март!H96+апрель!H96+май!H96+июнь!H96+июль!H96+август!H96+сентябрь!H96+октябрь!H96+ноябрь!H96+декабрь!H96</f>
        <v>0</v>
      </c>
      <c r="I97" s="14">
        <f>январь!I96+февраль!I96+март!I96+апрель!I96+май!I96+июнь!I96+июль!I96+август!I96+сентябрь!I96+октябрь!I96+ноябрь!I96+декабрь!I96</f>
        <v>2016.3200000000002</v>
      </c>
      <c r="J97" s="14">
        <f>январь!J96+февраль!J96+март!J96+апрель!J96+май!J96+июнь!J96+июль!J96+август!J96+сентябрь!J96+октябрь!J96+ноябрь!J96+декабрь!J96</f>
        <v>0</v>
      </c>
      <c r="K97" s="14">
        <f>январь!K96+февраль!K96+март!K96+апрель!K96+май!K96+июнь!K96+июль!K96+август!K96+сентябрь!K96+октябрь!K96+ноябрь!K96+декабрь!K96</f>
        <v>2381.2399999999998</v>
      </c>
      <c r="L97" s="14">
        <f>январь!L96+февраль!L96+март!L96+апрель!L96+май!L96+июнь!L96+июль!L96+август!L96+сентябрь!L96+октябрь!L96+ноябрь!L96+декабрь!L96</f>
        <v>2119.5300000000002</v>
      </c>
      <c r="M97" s="14">
        <f t="shared" si="1"/>
        <v>4500.7700000000004</v>
      </c>
      <c r="N97" s="1"/>
    </row>
    <row r="98" spans="1:14" x14ac:dyDescent="0.25">
      <c r="A98" s="13">
        <v>90</v>
      </c>
      <c r="B98" s="14" t="s">
        <v>92</v>
      </c>
      <c r="C98" s="14">
        <f>январь!C97+февраль!C97+март!C97+апрель!C97+май!C97+июнь!C97+июль!C97+август!C97+сентябрь!C97+октябрь!C97+ноябрь!C97+декабрь!C97</f>
        <v>0</v>
      </c>
      <c r="D98" s="14">
        <f>январь!D97+февраль!D97+март!D97+апрель!D97+май!D97+июнь!D97+июль!D97+август!D97+сентябрь!D97+октябрь!D97+ноябрь!D97+декабрь!D97</f>
        <v>0</v>
      </c>
      <c r="E98" s="14">
        <f>январь!E97+февраль!E97+март!E97+апрель!E97+май!E97+июнь!E97+июль!E97+август!E97+сентябрь!E97+октябрь!E97+ноябрь!E97+декабрь!E97</f>
        <v>0</v>
      </c>
      <c r="F98" s="14">
        <f>январь!F97+февраль!F97+март!F97+апрель!F97+май!F97+июнь!F97+июль!F97+август!F97+сентябрь!F97+октябрь!F97+ноябрь!F97+декабрь!F97</f>
        <v>0</v>
      </c>
      <c r="G98" s="14">
        <f>январь!G97+февраль!G97+март!G97+апрель!G97+май!G97+июнь!G97+июль!G97+август!G97+сентябрь!G97+октябрь!G97+ноябрь!G97+декабрь!G97</f>
        <v>68.31</v>
      </c>
      <c r="H98" s="14">
        <f>январь!H97+февраль!H97+март!H97+апрель!H97+май!H97+июнь!H97+июль!H97+август!H97+сентябрь!H97+октябрь!H97+ноябрь!H97+декабрь!H97</f>
        <v>0</v>
      </c>
      <c r="I98" s="14">
        <f>январь!I97+февраль!I97+март!I97+апрель!I97+май!I97+июнь!I97+июль!I97+август!I97+сентябрь!I97+октябрь!I97+ноябрь!I97+декабрь!I97</f>
        <v>1580.83</v>
      </c>
      <c r="J98" s="14">
        <f>январь!J97+февраль!J97+март!J97+апрель!J97+май!J97+июнь!J97+июль!J97+август!J97+сентябрь!J97+октябрь!J97+ноябрь!J97+декабрь!J97</f>
        <v>0</v>
      </c>
      <c r="K98" s="14">
        <f>январь!K97+февраль!K97+март!K97+апрель!K97+май!K97+июнь!K97+июль!K97+август!K97+сентябрь!K97+октябрь!K97+ноябрь!K97+декабрь!K97</f>
        <v>1926.5</v>
      </c>
      <c r="L98" s="14">
        <f>январь!L97+февраль!L97+март!L97+апрель!L97+май!L97+июнь!L97+июль!L97+август!L97+сентябрь!L97+октябрь!L97+ноябрь!L97+декабрь!L97</f>
        <v>2059.91</v>
      </c>
      <c r="M98" s="14">
        <f t="shared" si="1"/>
        <v>3986.41</v>
      </c>
      <c r="N98" s="1"/>
    </row>
    <row r="99" spans="1:14" x14ac:dyDescent="0.25">
      <c r="A99" s="13">
        <v>91</v>
      </c>
      <c r="B99" s="14" t="s">
        <v>93</v>
      </c>
      <c r="C99" s="14">
        <f>январь!C98+февраль!C98+март!C98+апрель!C98+май!C98+июнь!C98+июль!C98+август!C98+сентябрь!C98+октябрь!C98+ноябрь!C98+декабрь!C98</f>
        <v>0</v>
      </c>
      <c r="D99" s="14">
        <f>январь!D98+февраль!D98+март!D98+апрель!D98+май!D98+июнь!D98+июль!D98+август!D98+сентябрь!D98+октябрь!D98+ноябрь!D98+декабрь!D98</f>
        <v>0</v>
      </c>
      <c r="E99" s="14">
        <f>январь!E98+февраль!E98+март!E98+апрель!E98+май!E98+июнь!E98+июль!E98+август!E98+сентябрь!E98+октябрь!E98+ноябрь!E98+декабрь!E98</f>
        <v>0</v>
      </c>
      <c r="F99" s="14">
        <f>январь!F98+февраль!F98+март!F98+апрель!F98+май!F98+июнь!F98+июль!F98+август!F98+сентябрь!F98+октябрь!F98+ноябрь!F98+декабрь!F98</f>
        <v>0</v>
      </c>
      <c r="G99" s="14">
        <f>январь!G98+февраль!G98+март!G98+апрель!G98+май!G98+июнь!G98+июль!G98+август!G98+сентябрь!G98+октябрь!G98+ноябрь!G98+декабрь!G98</f>
        <v>0</v>
      </c>
      <c r="H99" s="14">
        <f>январь!H98+февраль!H98+март!H98+апрель!H98+май!H98+июнь!H98+июль!H98+август!H98+сентябрь!H98+октябрь!H98+ноябрь!H98+декабрь!H98</f>
        <v>0</v>
      </c>
      <c r="I99" s="14">
        <f>январь!I98+февраль!I98+март!I98+апрель!I98+май!I98+июнь!I98+июль!I98+август!I98+сентябрь!I98+октябрь!I98+ноябрь!I98+декабрь!I98</f>
        <v>0</v>
      </c>
      <c r="J99" s="14">
        <f>январь!J98+февраль!J98+март!J98+апрель!J98+май!J98+июнь!J98+июль!J98+август!J98+сентябрь!J98+октябрь!J98+ноябрь!J98+декабрь!J98</f>
        <v>0</v>
      </c>
      <c r="K99" s="14">
        <f>январь!K98+февраль!K98+март!K98+апрель!K98+май!K98+июнь!K98+июль!K98+август!K98+сентябрь!K98+октябрь!K98+ноябрь!K98+декабрь!K98</f>
        <v>197.45</v>
      </c>
      <c r="L99" s="14">
        <f>январь!L98+февраль!L98+март!L98+апрель!L98+май!L98+июнь!L98+июль!L98+август!L98+сентябрь!L98+октябрь!L98+ноябрь!L98+декабрь!L98</f>
        <v>0</v>
      </c>
      <c r="M99" s="14">
        <f t="shared" si="1"/>
        <v>197.45</v>
      </c>
      <c r="N99" s="1"/>
    </row>
    <row r="100" spans="1:14" x14ac:dyDescent="0.25">
      <c r="A100" s="13">
        <v>92</v>
      </c>
      <c r="B100" s="14" t="s">
        <v>94</v>
      </c>
      <c r="C100" s="14">
        <f>январь!C99+февраль!C99+март!C99+апрель!C99+май!C99+июнь!C99+июль!C99+август!C99+сентябрь!C99+октябрь!C99+ноябрь!C99+декабрь!C99</f>
        <v>0</v>
      </c>
      <c r="D100" s="14">
        <f>январь!D99+февраль!D99+март!D99+апрель!D99+май!D99+июнь!D99+июль!D99+август!D99+сентябрь!D99+октябрь!D99+ноябрь!D99+декабрь!D99</f>
        <v>0</v>
      </c>
      <c r="E100" s="14">
        <f>январь!E99+февраль!E99+март!E99+апрель!E99+май!E99+июнь!E99+июль!E99+август!E99+сентябрь!E99+октябрь!E99+ноябрь!E99+декабрь!E99</f>
        <v>0</v>
      </c>
      <c r="F100" s="14">
        <f>январь!F99+февраль!F99+март!F99+апрель!F99+май!F99+июнь!F99+июль!F99+август!F99+сентябрь!F99+октябрь!F99+ноябрь!F99+декабрь!F99</f>
        <v>0</v>
      </c>
      <c r="G100" s="14">
        <f>январь!G99+февраль!G99+март!G99+апрель!G99+май!G99+июнь!G99+июль!G99+август!G99+сентябрь!G99+октябрь!G99+ноябрь!G99+декабрь!G99</f>
        <v>0</v>
      </c>
      <c r="H100" s="14">
        <f>январь!H99+февраль!H99+март!H99+апрель!H99+май!H99+июнь!H99+июль!H99+август!H99+сентябрь!H99+октябрь!H99+ноябрь!H99+декабрь!H99</f>
        <v>0</v>
      </c>
      <c r="I100" s="14">
        <f>январь!I99+февраль!I99+март!I99+апрель!I99+май!I99+июнь!I99+июль!I99+август!I99+сентябрь!I99+октябрь!I99+ноябрь!I99+декабрь!I99</f>
        <v>0</v>
      </c>
      <c r="J100" s="14">
        <f>январь!J99+февраль!J99+март!J99+апрель!J99+май!J99+июнь!J99+июль!J99+август!J99+сентябрь!J99+октябрь!J99+ноябрь!J99+декабрь!J99</f>
        <v>0</v>
      </c>
      <c r="K100" s="14">
        <f>январь!K99+февраль!K99+март!K99+апрель!K99+май!K99+июнь!K99+июль!K99+август!K99+сентябрь!K99+октябрь!K99+ноябрь!K99+декабрь!K99</f>
        <v>142.35</v>
      </c>
      <c r="L100" s="14">
        <f>январь!L99+февраль!L99+март!L99+апрель!L99+май!L99+июнь!L99+июль!L99+август!L99+сентябрь!L99+октябрь!L99+ноябрь!L99+декабрь!L99</f>
        <v>0</v>
      </c>
      <c r="M100" s="14">
        <f t="shared" si="1"/>
        <v>142.35</v>
      </c>
      <c r="N100" s="1"/>
    </row>
    <row r="101" spans="1:14" x14ac:dyDescent="0.25">
      <c r="A101" s="13">
        <v>93</v>
      </c>
      <c r="B101" s="14" t="s">
        <v>95</v>
      </c>
      <c r="C101" s="14">
        <f>январь!C100+февраль!C100+март!C100+апрель!C100+май!C100+июнь!C100+июль!C100+август!C100+сентябрь!C100+октябрь!C100+ноябрь!C100+декабрь!C100</f>
        <v>0</v>
      </c>
      <c r="D101" s="14">
        <f>январь!D100+февраль!D100+март!D100+апрель!D100+май!D100+июнь!D100+июль!D100+август!D100+сентябрь!D100+октябрь!D100+ноябрь!D100+декабрь!D100</f>
        <v>3</v>
      </c>
      <c r="E101" s="14">
        <f>январь!E100+февраль!E100+март!E100+апрель!E100+май!E100+июнь!E100+июль!E100+август!E100+сентябрь!E100+октябрь!E100+ноябрь!E100+декабрь!E100</f>
        <v>4.5</v>
      </c>
      <c r="F101" s="14">
        <f>январь!F100+февраль!F100+март!F100+апрель!F100+май!F100+июнь!F100+июль!F100+август!F100+сентябрь!F100+октябрь!F100+ноябрь!F100+декабрь!F100</f>
        <v>193.95000000000002</v>
      </c>
      <c r="G101" s="14">
        <f>январь!G100+февраль!G100+март!G100+апрель!G100+май!G100+июнь!G100+июль!G100+август!G100+сентябрь!G100+октябрь!G100+ноябрь!G100+декабрь!G100</f>
        <v>795.69</v>
      </c>
      <c r="H101" s="14">
        <f>январь!H100+февраль!H100+март!H100+апрель!H100+май!H100+июнь!H100+июль!H100+август!H100+сентябрь!H100+октябрь!H100+ноябрь!H100+декабрь!H100</f>
        <v>0</v>
      </c>
      <c r="I101" s="14">
        <f>январь!I100+февраль!I100+март!I100+апрель!I100+май!I100+июнь!I100+июль!I100+август!I100+сентябрь!I100+октябрь!I100+ноябрь!I100+декабрь!I100</f>
        <v>435.49</v>
      </c>
      <c r="J101" s="14">
        <f>январь!J100+февраль!J100+март!J100+апрель!J100+май!J100+июнь!J100+июль!J100+август!J100+сентябрь!J100+октябрь!J100+ноябрь!J100+декабрь!J100</f>
        <v>0</v>
      </c>
      <c r="K101" s="14">
        <f>январь!K100+февраль!K100+март!K100+апрель!K100+май!K100+июнь!K100+июль!K100+август!K100+сентябрь!K100+октябрь!K100+ноябрь!K100+декабрь!K100</f>
        <v>2150.9899999999998</v>
      </c>
      <c r="L101" s="14">
        <f>январь!L100+февраль!L100+март!L100+апрель!L100+май!L100+июнь!L100+июль!L100+август!L100+сентябрь!L100+октябрь!L100+ноябрь!L100+декабрь!L100</f>
        <v>0</v>
      </c>
      <c r="M101" s="14">
        <f t="shared" si="1"/>
        <v>2150.9899999999998</v>
      </c>
      <c r="N101" s="1"/>
    </row>
    <row r="102" spans="1:14" x14ac:dyDescent="0.25">
      <c r="A102" s="13">
        <v>94</v>
      </c>
      <c r="B102" s="14" t="s">
        <v>96</v>
      </c>
      <c r="C102" s="14">
        <f>январь!C101+февраль!C101+март!C101+апрель!C101+май!C101+июнь!C101+июль!C101+август!C101+сентябрь!C101+октябрь!C101+ноябрь!C101+декабрь!C101</f>
        <v>0</v>
      </c>
      <c r="D102" s="14">
        <f>январь!D101+февраль!D101+март!D101+апрель!D101+май!D101+июнь!D101+июль!D101+август!D101+сентябрь!D101+октябрь!D101+ноябрь!D101+декабрь!D101</f>
        <v>0</v>
      </c>
      <c r="E102" s="14">
        <f>январь!E101+февраль!E101+март!E101+апрель!E101+май!E101+июнь!E101+июль!E101+август!E101+сентябрь!E101+октябрь!E101+ноябрь!E101+декабрь!E101</f>
        <v>0</v>
      </c>
      <c r="F102" s="14">
        <f>январь!F101+февраль!F101+март!F101+апрель!F101+май!F101+июнь!F101+июль!F101+август!F101+сентябрь!F101+октябрь!F101+ноябрь!F101+декабрь!F101</f>
        <v>0</v>
      </c>
      <c r="G102" s="14">
        <f>январь!G101+февраль!G101+март!G101+апрель!G101+май!G101+июнь!G101+июль!G101+август!G101+сентябрь!G101+октябрь!G101+ноябрь!G101+декабрь!G101</f>
        <v>68.31</v>
      </c>
      <c r="H102" s="14">
        <f>январь!H101+февраль!H101+март!H101+апрель!H101+май!H101+июнь!H101+июль!H101+август!H101+сентябрь!H101+октябрь!H101+ноябрь!H101+декабрь!H101</f>
        <v>0</v>
      </c>
      <c r="I102" s="14">
        <f>январь!I101+февраль!I101+март!I101+апрель!I101+май!I101+июнь!I101+июль!I101+август!I101+сентябрь!I101+октябрь!I101+ноябрь!I101+декабрь!I101</f>
        <v>274.36</v>
      </c>
      <c r="J102" s="14">
        <f>январь!J101+февраль!J101+март!J101+апрель!J101+май!J101+июнь!J101+июль!J101+август!J101+сентябрь!J101+октябрь!J101+ноябрь!J101+декабрь!J101</f>
        <v>0</v>
      </c>
      <c r="K102" s="14">
        <f>январь!K101+февраль!K101+март!K101+апрель!K101+май!K101+июнь!K101+июль!K101+август!K101+сентябрь!K101+октябрь!K101+ноябрь!K101+декабрь!K101</f>
        <v>537.49</v>
      </c>
      <c r="L102" s="14">
        <f>январь!L101+февраль!L101+март!L101+апрель!L101+май!L101+июнь!L101+июль!L101+август!L101+сентябрь!L101+октябрь!L101+ноябрь!L101+декабрь!L101</f>
        <v>0</v>
      </c>
      <c r="M102" s="14">
        <f t="shared" si="1"/>
        <v>537.49</v>
      </c>
      <c r="N102" s="1"/>
    </row>
    <row r="103" spans="1:14" x14ac:dyDescent="0.25">
      <c r="A103" s="13">
        <v>95</v>
      </c>
      <c r="B103" s="14" t="s">
        <v>97</v>
      </c>
      <c r="C103" s="14">
        <f>январь!C102+февраль!C102+март!C102+апрель!C102+май!C102+июнь!C102+июль!C102+август!C102+сентябрь!C102+октябрь!C102+ноябрь!C102+декабрь!C102</f>
        <v>0</v>
      </c>
      <c r="D103" s="14">
        <f>январь!D102+февраль!D102+март!D102+апрель!D102+май!D102+июнь!D102+июль!D102+август!D102+сентябрь!D102+октябрь!D102+ноябрь!D102+декабрь!D102</f>
        <v>0</v>
      </c>
      <c r="E103" s="14">
        <f>январь!E102+февраль!E102+март!E102+апрель!E102+май!E102+июнь!E102+июль!E102+август!E102+сентябрь!E102+октябрь!E102+ноябрь!E102+декабрь!E102</f>
        <v>0</v>
      </c>
      <c r="F103" s="14">
        <f>январь!F102+февраль!F102+март!F102+апрель!F102+май!F102+июнь!F102+июль!F102+август!F102+сентябрь!F102+октябрь!F102+ноябрь!F102+декабрь!F102</f>
        <v>0</v>
      </c>
      <c r="G103" s="14">
        <f>январь!G102+февраль!G102+март!G102+апрель!G102+май!G102+июнь!G102+июль!G102+август!G102+сентябрь!G102+октябрь!G102+ноябрь!G102+декабрь!G102</f>
        <v>0</v>
      </c>
      <c r="H103" s="14">
        <f>январь!H102+февраль!H102+март!H102+апрель!H102+май!H102+июнь!H102+июль!H102+август!H102+сентябрь!H102+октябрь!H102+ноябрь!H102+декабрь!H102</f>
        <v>0</v>
      </c>
      <c r="I103" s="14">
        <f>январь!I102+февраль!I102+март!I102+апрель!I102+май!I102+июнь!I102+июль!I102+август!I102+сентябрь!I102+октябрь!I102+ноябрь!I102+декабрь!I102</f>
        <v>0</v>
      </c>
      <c r="J103" s="14">
        <f>январь!J102+февраль!J102+март!J102+апрель!J102+май!J102+июнь!J102+июль!J102+август!J102+сентябрь!J102+октябрь!J102+ноябрь!J102+декабрь!J102</f>
        <v>0</v>
      </c>
      <c r="K103" s="14">
        <f>январь!K102+февраль!K102+март!K102+апрель!K102+май!K102+июнь!K102+июль!K102+август!K102+сентябрь!K102+октябрь!K102+ноябрь!K102+декабрь!K102</f>
        <v>156.58000000000001</v>
      </c>
      <c r="L103" s="14">
        <f>январь!L102+февраль!L102+март!L102+апрель!L102+май!L102+июнь!L102+июль!L102+август!L102+сентябрь!L102+октябрь!L102+ноябрь!L102+декабрь!L102</f>
        <v>0</v>
      </c>
      <c r="M103" s="14">
        <f t="shared" si="1"/>
        <v>156.58000000000001</v>
      </c>
      <c r="N103" s="1"/>
    </row>
    <row r="104" spans="1:14" x14ac:dyDescent="0.25">
      <c r="A104" s="13">
        <v>96</v>
      </c>
      <c r="B104" s="14" t="s">
        <v>99</v>
      </c>
      <c r="C104" s="14">
        <f>январь!C103+февраль!C103+март!C103+апрель!C103+май!C103+июнь!C103+июль!C103+август!C103+сентябрь!C103+октябрь!C103+ноябрь!C103+декабрь!C103</f>
        <v>0</v>
      </c>
      <c r="D104" s="14">
        <f>январь!D103+февраль!D103+март!D103+апрель!D103+май!D103+июнь!D103+июль!D103+август!D103+сентябрь!D103+октябрь!D103+ноябрь!D103+декабрь!D103</f>
        <v>0</v>
      </c>
      <c r="E104" s="14">
        <f>январь!E103+февраль!E103+март!E103+апрель!E103+май!E103+июнь!E103+июль!E103+август!E103+сентябрь!E103+октябрь!E103+ноябрь!E103+декабрь!E103</f>
        <v>0</v>
      </c>
      <c r="F104" s="14">
        <f>январь!F103+февраль!F103+март!F103+апрель!F103+май!F103+июнь!F103+июль!F103+август!F103+сентябрь!F103+октябрь!F103+ноябрь!F103+декабрь!F103</f>
        <v>0</v>
      </c>
      <c r="G104" s="14">
        <f>январь!G103+февраль!G103+март!G103+апрель!G103+май!G103+июнь!G103+июль!G103+август!G103+сентябрь!G103+октябрь!G103+ноябрь!G103+декабрь!G103</f>
        <v>0</v>
      </c>
      <c r="H104" s="14">
        <f>январь!H103+февраль!H103+март!H103+апрель!H103+май!H103+июнь!H103+июль!H103+август!H103+сентябрь!H103+октябрь!H103+ноябрь!H103+декабрь!H103</f>
        <v>0</v>
      </c>
      <c r="I104" s="14">
        <f>январь!I103+февраль!I103+март!I103+апрель!I103+май!I103+июнь!I103+июль!I103+август!I103+сентябрь!I103+октябрь!I103+ноябрь!I103+декабрь!I103</f>
        <v>0</v>
      </c>
      <c r="J104" s="14">
        <f>январь!J103+февраль!J103+март!J103+апрель!J103+май!J103+июнь!J103+июль!J103+август!J103+сентябрь!J103+октябрь!J103+ноябрь!J103+декабрь!J103</f>
        <v>0</v>
      </c>
      <c r="K104" s="14">
        <f>январь!K103+февраль!K103+март!K103+апрель!K103+май!K103+июнь!K103+июль!K103+август!K103+сентябрь!K103+октябрь!K103+ноябрь!K103+декабрь!K103</f>
        <v>218.57</v>
      </c>
      <c r="L104" s="14">
        <f>январь!L103+февраль!L103+март!L103+апрель!L103+май!L103+июнь!L103+июль!L103+август!L103+сентябрь!L103+октябрь!L103+ноябрь!L103+декабрь!L103</f>
        <v>0</v>
      </c>
      <c r="M104" s="14">
        <f t="shared" si="1"/>
        <v>218.57</v>
      </c>
      <c r="N104" s="1"/>
    </row>
    <row r="105" spans="1:14" x14ac:dyDescent="0.25">
      <c r="A105" s="13">
        <v>97</v>
      </c>
      <c r="B105" s="14" t="s">
        <v>100</v>
      </c>
      <c r="C105" s="14">
        <f>январь!C104+февраль!C104+март!C104+апрель!C104+май!C104+июнь!C104+июль!C104+август!C104+сентябрь!C104+октябрь!C104+ноябрь!C104+декабрь!C104</f>
        <v>67.77</v>
      </c>
      <c r="D105" s="14">
        <f>январь!D104+февраль!D104+март!D104+апрель!D104+май!D104+июнь!D104+июль!D104+август!D104+сентябрь!D104+октябрь!D104+ноябрь!D104+декабрь!D104</f>
        <v>0</v>
      </c>
      <c r="E105" s="14">
        <f>январь!E104+февраль!E104+март!E104+апрель!E104+май!E104+июнь!E104+июль!E104+август!E104+сентябрь!E104+октябрь!E104+ноябрь!E104+декабрь!E104</f>
        <v>68.27</v>
      </c>
      <c r="F105" s="14">
        <f>январь!F104+февраль!F104+март!F104+апрель!F104+май!F104+июнь!F104+июль!F104+август!F104+сентябрь!F104+октябрь!F104+ноябрь!F104+декабрь!F104</f>
        <v>2942.43</v>
      </c>
      <c r="G105" s="14">
        <f>январь!G104+февраль!G104+март!G104+апрель!G104+май!G104+июнь!G104+июль!G104+август!G104+сентябрь!G104+октябрь!G104+ноябрь!G104+декабрь!G104</f>
        <v>11209.2</v>
      </c>
      <c r="H105" s="14">
        <f>январь!H104+февраль!H104+март!H104+апрель!H104+май!H104+июнь!H104+июль!H104+август!H104+сентябрь!H104+октябрь!H104+ноябрь!H104+декабрь!H104</f>
        <v>207.88</v>
      </c>
      <c r="I105" s="14">
        <f>январь!I104+февраль!I104+март!I104+апрель!I104+май!I104+июнь!I104+июль!I104+август!I104+сентябрь!I104+октябрь!I104+ноябрь!I104+декабрь!I104</f>
        <v>15043.93</v>
      </c>
      <c r="J105" s="14">
        <f>январь!J104+февраль!J104+март!J104+апрель!J104+май!J104+июнь!J104+июль!J104+август!J104+сентябрь!J104+октябрь!J104+ноябрь!J104+декабрь!J104</f>
        <v>0</v>
      </c>
      <c r="K105" s="14">
        <f>январь!K104+февраль!K104+март!K104+апрель!K104+май!K104+июнь!K104+июль!K104+август!K104+сентябрь!K104+октябрь!K104+ноябрь!K104+декабрь!K104</f>
        <v>37834.449999999997</v>
      </c>
      <c r="L105" s="14">
        <f>январь!L104+февраль!L104+март!L104+апрель!L104+май!L104+июнь!L104+июль!L104+август!L104+сентябрь!L104+октябрь!L104+ноябрь!L104+декабрь!L104</f>
        <v>0</v>
      </c>
      <c r="M105" s="14">
        <f t="shared" si="1"/>
        <v>37834.449999999997</v>
      </c>
      <c r="N105" s="1"/>
    </row>
    <row r="106" spans="1:14" x14ac:dyDescent="0.25">
      <c r="A106" s="13">
        <v>98</v>
      </c>
      <c r="B106" s="14" t="s">
        <v>101</v>
      </c>
      <c r="C106" s="14">
        <f>январь!C105+февраль!C105+март!C105+апрель!C105+май!C105+июнь!C105+июль!C105+август!C105+сентябрь!C105+октябрь!C105+ноябрь!C105+декабрь!C105</f>
        <v>23.719999999999995</v>
      </c>
      <c r="D106" s="14">
        <f>январь!D105+февраль!D105+март!D105+апрель!D105+май!D105+июнь!D105+июль!D105+август!D105+сентябрь!D105+октябрь!D105+ноябрь!D105+декабрь!D105</f>
        <v>0</v>
      </c>
      <c r="E106" s="14">
        <f>январь!E105+февраль!E105+март!E105+апрель!E105+май!E105+июнь!E105+июль!E105+август!E105+сентябрь!E105+октябрь!E105+ноябрь!E105+декабрь!E105</f>
        <v>23.719999999999995</v>
      </c>
      <c r="F106" s="14">
        <f>январь!F105+февраль!F105+март!F105+апрель!F105+май!F105+июнь!F105+июль!F105+август!F105+сентябрь!F105+октябрь!F105+ноябрь!F105+декабрь!F105</f>
        <v>1022.3299999999999</v>
      </c>
      <c r="G106" s="14">
        <f>январь!G105+февраль!G105+март!G105+апрель!G105+май!G105+июнь!G105+июль!G105+август!G105+сентябрь!G105+октябрь!G105+ноябрь!G105+декабрь!G105</f>
        <v>3894.5600000000004</v>
      </c>
      <c r="H106" s="14">
        <f>январь!H105+февраль!H105+март!H105+апрель!H105+май!H105+июнь!H105+июль!H105+август!H105+сентябрь!H105+октябрь!H105+ноябрь!H105+декабрь!H105</f>
        <v>9.4</v>
      </c>
      <c r="I106" s="14">
        <f>январь!I105+февраль!I105+март!I105+апрель!I105+май!I105+июнь!I105+июль!I105+август!I105+сентябрь!I105+октябрь!I105+ноябрь!I105+декабрь!I105</f>
        <v>1482.35</v>
      </c>
      <c r="J106" s="14">
        <f>январь!J105+февраль!J105+март!J105+апрель!J105+май!J105+июнь!J105+июль!J105+август!J105+сентябрь!J105+октябрь!J105+ноябрь!J105+декабрь!J105</f>
        <v>0</v>
      </c>
      <c r="K106" s="14">
        <f>январь!K105+февраль!K105+март!K105+апрель!K105+май!K105+июнь!K105+июль!K105+август!K105+сентябрь!K105+октябрь!K105+ноябрь!K105+декабрь!K105</f>
        <v>9099.27</v>
      </c>
      <c r="L106" s="14">
        <f>январь!L105+февраль!L105+март!L105+апрель!L105+май!L105+июнь!L105+июль!L105+август!L105+сентябрь!L105+октябрь!L105+ноябрь!L105+декабрь!L105</f>
        <v>0</v>
      </c>
      <c r="M106" s="14">
        <f t="shared" si="1"/>
        <v>9099.27</v>
      </c>
      <c r="N106" s="1"/>
    </row>
    <row r="107" spans="1:14" x14ac:dyDescent="0.25">
      <c r="A107" s="13">
        <v>99</v>
      </c>
      <c r="B107" s="14" t="s">
        <v>102</v>
      </c>
      <c r="C107" s="14">
        <f>январь!C106+февраль!C106+март!C106+апрель!C106+май!C106+июнь!C106+июль!C106+август!C106+сентябрь!C106+октябрь!C106+ноябрь!C106+декабрь!C106</f>
        <v>0</v>
      </c>
      <c r="D107" s="14">
        <f>январь!D106+февраль!D106+март!D106+апрель!D106+май!D106+июнь!D106+июль!D106+август!D106+сентябрь!D106+октябрь!D106+ноябрь!D106+декабрь!D106</f>
        <v>0</v>
      </c>
      <c r="E107" s="14">
        <f>январь!E106+февраль!E106+март!E106+апрель!E106+май!E106+июнь!E106+июль!E106+август!E106+сентябрь!E106+октябрь!E106+ноябрь!E106+декабрь!E106</f>
        <v>0</v>
      </c>
      <c r="F107" s="14">
        <f>январь!F106+февраль!F106+март!F106+апрель!F106+май!F106+июнь!F106+июль!F106+август!F106+сентябрь!F106+октябрь!F106+ноябрь!F106+декабрь!F106</f>
        <v>0</v>
      </c>
      <c r="G107" s="14">
        <f>январь!G106+февраль!G106+март!G106+апрель!G106+май!G106+июнь!G106+июль!G106+август!G106+сентябрь!G106+октябрь!G106+ноябрь!G106+декабрь!G106</f>
        <v>68.31</v>
      </c>
      <c r="H107" s="14">
        <f>январь!H106+февраль!H106+март!H106+апрель!H106+май!H106+июнь!H106+июль!H106+август!H106+сентябрь!H106+октябрь!H106+ноябрь!H106+декабрь!H106</f>
        <v>0</v>
      </c>
      <c r="I107" s="14">
        <f>январь!I106+февраль!I106+март!I106+апрель!I106+май!I106+июнь!I106+июль!I106+август!I106+сентябрь!I106+октябрь!I106+ноябрь!I106+декабрь!I106</f>
        <v>1580.83</v>
      </c>
      <c r="J107" s="14">
        <f>январь!J106+февраль!J106+март!J106+апрель!J106+май!J106+июнь!J106+июль!J106+август!J106+сентябрь!J106+октябрь!J106+ноябрь!J106+декабрь!J106</f>
        <v>0</v>
      </c>
      <c r="K107" s="14">
        <f>январь!K106+февраль!K106+март!K106+апрель!K106+май!K106+июнь!K106+июль!K106+август!K106+сентябрь!K106+октябрь!K106+ноябрь!K106+декабрь!K106</f>
        <v>1920.76</v>
      </c>
      <c r="L107" s="14">
        <f>январь!L106+февраль!L106+март!L106+апрель!L106+май!L106+июнь!L106+июль!L106+август!L106+сентябрь!L106+октябрь!L106+ноябрь!L106+декабрь!L106</f>
        <v>2009.77</v>
      </c>
      <c r="M107" s="14">
        <f t="shared" si="1"/>
        <v>3930.5299999999997</v>
      </c>
      <c r="N107" s="1"/>
    </row>
    <row r="108" spans="1:14" x14ac:dyDescent="0.25">
      <c r="A108" s="13">
        <v>100</v>
      </c>
      <c r="B108" s="14" t="s">
        <v>103</v>
      </c>
      <c r="C108" s="14">
        <f>январь!C107+февраль!C107+март!C107+апрель!C107+май!C107+июнь!C107+июль!C107+август!C107+сентябрь!C107+октябрь!C107+ноябрь!C107+декабрь!C107</f>
        <v>0</v>
      </c>
      <c r="D108" s="14">
        <f>январь!D107+февраль!D107+март!D107+апрель!D107+май!D107+июнь!D107+июль!D107+август!D107+сентябрь!D107+октябрь!D107+ноябрь!D107+декабрь!D107</f>
        <v>0</v>
      </c>
      <c r="E108" s="14">
        <f>январь!E107+февраль!E107+март!E107+апрель!E107+май!E107+июнь!E107+июль!E107+август!E107+сентябрь!E107+октябрь!E107+ноябрь!E107+декабрь!E107</f>
        <v>0.4</v>
      </c>
      <c r="F108" s="14">
        <f>январь!F107+февраль!F107+март!F107+апрель!F107+май!F107+июнь!F107+июль!F107+август!F107+сентябрь!F107+октябрь!F107+ноябрь!F107+декабрь!F107</f>
        <v>17.239999999999998</v>
      </c>
      <c r="G108" s="14">
        <f>январь!G107+февраль!G107+март!G107+апрель!G107+май!G107+июнь!G107+июль!G107+август!G107+сентябрь!G107+октябрь!G107+ноябрь!G107+декабрь!G107</f>
        <v>50.52</v>
      </c>
      <c r="H108" s="14">
        <f>январь!H107+февраль!H107+март!H107+апрель!H107+май!H107+июнь!H107+июль!H107+август!H107+сентябрь!H107+октябрь!H107+ноябрь!H107+декабрь!H107</f>
        <v>0</v>
      </c>
      <c r="I108" s="14">
        <f>январь!I107+февраль!I107+март!I107+апрель!I107+май!I107+июнь!I107+июль!I107+август!I107+сентябрь!I107+октябрь!I107+ноябрь!I107+декабрь!I107</f>
        <v>0</v>
      </c>
      <c r="J108" s="14">
        <f>январь!J107+февраль!J107+март!J107+апрель!J107+май!J107+июнь!J107+июль!J107+август!J107+сентябрь!J107+октябрь!J107+ноябрь!J107+декабрь!J107</f>
        <v>0</v>
      </c>
      <c r="K108" s="14">
        <f>январь!K107+февраль!K107+март!K107+апрель!K107+май!K107+июнь!K107+июль!K107+август!K107+сентябрь!K107+октябрь!K107+ноябрь!K107+декабрь!K107</f>
        <v>343.21</v>
      </c>
      <c r="L108" s="14">
        <f>январь!L107+февраль!L107+март!L107+апрель!L107+май!L107+июнь!L107+июль!L107+август!L107+сентябрь!L107+октябрь!L107+ноябрь!L107+декабрь!L107</f>
        <v>0</v>
      </c>
      <c r="M108" s="14">
        <f t="shared" si="1"/>
        <v>343.21</v>
      </c>
      <c r="N108" s="1"/>
    </row>
    <row r="109" spans="1:14" x14ac:dyDescent="0.25">
      <c r="A109" s="13">
        <v>101</v>
      </c>
      <c r="B109" s="14" t="s">
        <v>104</v>
      </c>
      <c r="C109" s="14">
        <f>январь!C108+февраль!C108+март!C108+апрель!C108+май!C108+июнь!C108+июль!C108+август!C108+сентябрь!C108+октябрь!C108+ноябрь!C108+декабрь!C108</f>
        <v>0</v>
      </c>
      <c r="D109" s="14">
        <f>январь!D108+февраль!D108+март!D108+апрель!D108+май!D108+июнь!D108+июль!D108+август!D108+сентябрь!D108+октябрь!D108+ноябрь!D108+декабрь!D108</f>
        <v>0</v>
      </c>
      <c r="E109" s="14">
        <f>январь!E108+февраль!E108+март!E108+апрель!E108+май!E108+июнь!E108+июль!E108+август!E108+сентябрь!E108+октябрь!E108+ноябрь!E108+декабрь!E108</f>
        <v>0</v>
      </c>
      <c r="F109" s="14">
        <f>январь!F108+февраль!F108+март!F108+апрель!F108+май!F108+июнь!F108+июль!F108+август!F108+сентябрь!F108+октябрь!F108+ноябрь!F108+декабрь!F108</f>
        <v>0</v>
      </c>
      <c r="G109" s="14">
        <f>январь!G108+февраль!G108+март!G108+апрель!G108+май!G108+июнь!G108+июль!G108+август!G108+сентябрь!G108+октябрь!G108+ноябрь!G108+декабрь!G108</f>
        <v>0</v>
      </c>
      <c r="H109" s="14">
        <f>январь!H108+февраль!H108+март!H108+апрель!H108+май!H108+июнь!H108+июль!H108+август!H108+сентябрь!H108+октябрь!H108+ноябрь!H108+декабрь!H108</f>
        <v>0</v>
      </c>
      <c r="I109" s="14">
        <f>январь!I108+февраль!I108+март!I108+апрель!I108+май!I108+июнь!I108+июль!I108+август!I108+сентябрь!I108+октябрь!I108+ноябрь!I108+декабрь!I108</f>
        <v>0</v>
      </c>
      <c r="J109" s="14">
        <f>январь!J108+февраль!J108+март!J108+апрель!J108+май!J108+июнь!J108+июль!J108+август!J108+сентябрь!J108+октябрь!J108+ноябрь!J108+декабрь!J108</f>
        <v>0</v>
      </c>
      <c r="K109" s="14">
        <f>январь!K108+февраль!K108+март!K108+апрель!K108+май!K108+июнь!K108+июль!K108+август!K108+сентябрь!K108+октябрь!K108+ноябрь!K108+декабрь!K108</f>
        <v>307.43</v>
      </c>
      <c r="L109" s="14">
        <f>январь!L108+февраль!L108+март!L108+апрель!L108+май!L108+июнь!L108+июль!L108+август!L108+сентябрь!L108+октябрь!L108+ноябрь!L108+декабрь!L108</f>
        <v>0</v>
      </c>
      <c r="M109" s="14">
        <f t="shared" si="1"/>
        <v>307.43</v>
      </c>
      <c r="N109" s="1"/>
    </row>
    <row r="110" spans="1:14" x14ac:dyDescent="0.25">
      <c r="A110" s="13">
        <v>102</v>
      </c>
      <c r="B110" s="14" t="s">
        <v>105</v>
      </c>
      <c r="C110" s="14">
        <f>январь!C109+февраль!C109+март!C109+апрель!C109+май!C109+июнь!C109+июль!C109+август!C109+сентябрь!C109+октябрь!C109+ноябрь!C109+декабрь!C109</f>
        <v>0</v>
      </c>
      <c r="D110" s="14">
        <f>январь!D109+февраль!D109+март!D109+апрель!D109+май!D109+июнь!D109+июль!D109+август!D109+сентябрь!D109+октябрь!D109+ноябрь!D109+декабрь!D109</f>
        <v>2</v>
      </c>
      <c r="E110" s="14">
        <f>январь!E109+февраль!E109+март!E109+апрель!E109+май!E109+июнь!E109+июль!E109+август!E109+сентябрь!E109+октябрь!E109+ноябрь!E109+декабрь!E109</f>
        <v>3</v>
      </c>
      <c r="F110" s="14">
        <f>январь!F109+февраль!F109+март!F109+апрель!F109+май!F109+июнь!F109+июль!F109+август!F109+сентябрь!F109+октябрь!F109+ноябрь!F109+декабрь!F109</f>
        <v>129.30000000000001</v>
      </c>
      <c r="G110" s="14">
        <f>январь!G109+февраль!G109+март!G109+апрель!G109+май!G109+июнь!G109+июль!G109+август!G109+сентябрь!G109+октябрь!G109+ноябрь!G109+декабрь!G109</f>
        <v>378.9</v>
      </c>
      <c r="H110" s="14">
        <f>январь!H109+февраль!H109+март!H109+апрель!H109+май!H109+июнь!H109+июль!H109+август!H109+сентябрь!H109+октябрь!H109+ноябрь!H109+декабрь!H109</f>
        <v>0</v>
      </c>
      <c r="I110" s="14">
        <f>январь!I109+февраль!I109+март!I109+апрель!I109+май!I109+июнь!I109+июль!I109+август!I109+сентябрь!I109+октябрь!I109+ноябрь!I109+декабрь!I109</f>
        <v>0</v>
      </c>
      <c r="J110" s="14">
        <f>январь!J109+февраль!J109+март!J109+апрель!J109+май!J109+июнь!J109+июль!J109+август!J109+сентябрь!J109+октябрь!J109+ноябрь!J109+декабрь!J109</f>
        <v>0</v>
      </c>
      <c r="K110" s="14">
        <f>январь!K109+февраль!K109+март!K109+апрель!K109+май!K109+июнь!K109+июль!K109+август!K109+сентябрь!K109+октябрь!K109+ноябрь!K109+декабрь!K109</f>
        <v>1287.58</v>
      </c>
      <c r="L110" s="14">
        <f>январь!L109+февраль!L109+март!L109+апрель!L109+май!L109+июнь!L109+июль!L109+август!L109+сентябрь!L109+октябрь!L109+ноябрь!L109+декабрь!L109</f>
        <v>1210.6199999999999</v>
      </c>
      <c r="M110" s="14">
        <f t="shared" si="1"/>
        <v>2498.1999999999998</v>
      </c>
      <c r="N110" s="1"/>
    </row>
    <row r="111" spans="1:14" x14ac:dyDescent="0.25">
      <c r="A111" s="13">
        <v>103</v>
      </c>
      <c r="B111" s="14" t="s">
        <v>106</v>
      </c>
      <c r="C111" s="14">
        <f>январь!C110+февраль!C110+март!C110+апрель!C110+май!C110+июнь!C110+июль!C110+август!C110+сентябрь!C110+октябрь!C110+ноябрь!C110+декабрь!C110</f>
        <v>1.28</v>
      </c>
      <c r="D111" s="14">
        <f>январь!D110+февраль!D110+март!D110+апрель!D110+май!D110+июнь!D110+июль!D110+август!D110+сентябрь!D110+октябрь!D110+ноябрь!D110+декабрь!D110</f>
        <v>1</v>
      </c>
      <c r="E111" s="14">
        <f>январь!E110+февраль!E110+март!E110+апрель!E110+май!E110+июнь!E110+июль!E110+август!E110+сентябрь!E110+октябрь!E110+ноябрь!E110+декабрь!E110</f>
        <v>2.2800000000000002</v>
      </c>
      <c r="F111" s="14">
        <f>январь!F110+февраль!F110+март!F110+апрель!F110+май!F110+июнь!F110+июль!F110+август!F110+сентябрь!F110+октябрь!F110+ноябрь!F110+декабрь!F110</f>
        <v>98.27</v>
      </c>
      <c r="G111" s="14">
        <f>январь!G110+февраль!G110+март!G110+апрель!G110+май!G110+июнь!G110+июль!G110+август!G110+сентябрь!G110+октябрь!G110+ноябрь!G110+декабрь!G110</f>
        <v>287.95999999999998</v>
      </c>
      <c r="H111" s="14">
        <f>январь!H110+февраль!H110+март!H110+апрель!H110+май!H110+июнь!H110+июль!H110+август!H110+сентябрь!H110+октябрь!H110+ноябрь!H110+декабрь!H110</f>
        <v>0</v>
      </c>
      <c r="I111" s="14">
        <f>январь!I110+февраль!I110+март!I110+апрель!I110+май!I110+июнь!I110+июль!I110+август!I110+сентябрь!I110+октябрь!I110+ноябрь!I110+декабрь!I110</f>
        <v>435.49</v>
      </c>
      <c r="J111" s="14">
        <f>январь!J110+февраль!J110+март!J110+апрель!J110+май!J110+июнь!J110+июль!J110+август!J110+сентябрь!J110+октябрь!J110+ноябрь!J110+декабрь!J110</f>
        <v>0</v>
      </c>
      <c r="K111" s="14">
        <f>январь!K110+февраль!K110+март!K110+апрель!K110+май!K110+июнь!K110+июль!K110+август!K110+сентябрь!K110+октябрь!K110+ноябрь!K110+декабрь!K110</f>
        <v>1393.46</v>
      </c>
      <c r="L111" s="14">
        <f>январь!L110+февраль!L110+март!L110+апрель!L110+май!L110+июнь!L110+июль!L110+август!L110+сентябрь!L110+октябрь!L110+ноябрь!L110+декабрь!L110</f>
        <v>918.96</v>
      </c>
      <c r="M111" s="14">
        <f t="shared" si="1"/>
        <v>2312.42</v>
      </c>
      <c r="N111" s="1"/>
    </row>
    <row r="112" spans="1:14" x14ac:dyDescent="0.25">
      <c r="A112" s="13">
        <v>104</v>
      </c>
      <c r="B112" s="14" t="s">
        <v>107</v>
      </c>
      <c r="C112" s="14">
        <f>январь!C111+февраль!C111+март!C111+апрель!C111+май!C111+июнь!C111+июль!C111+август!C111+сентябрь!C111+октябрь!C111+ноябрь!C111+декабрь!C111</f>
        <v>0</v>
      </c>
      <c r="D112" s="14">
        <f>январь!D111+февраль!D111+март!D111+апрель!D111+май!D111+июнь!D111+июль!D111+август!D111+сентябрь!D111+октябрь!D111+ноябрь!D111+декабрь!D111</f>
        <v>1</v>
      </c>
      <c r="E112" s="14">
        <f>январь!E111+февраль!E111+март!E111+апрель!E111+май!E111+июнь!E111+июль!E111+август!E111+сентябрь!E111+октябрь!E111+ноябрь!E111+декабрь!E111</f>
        <v>1</v>
      </c>
      <c r="F112" s="14">
        <f>январь!F111+февраль!F111+март!F111+апрель!F111+май!F111+июнь!F111+июль!F111+август!F111+сентябрь!F111+октябрь!F111+ноябрь!F111+декабрь!F111</f>
        <v>43.1</v>
      </c>
      <c r="G112" s="14">
        <f>январь!G111+февраль!G111+март!G111+апрель!G111+май!G111+июнь!G111+июль!G111+август!G111+сентябрь!G111+октябрь!G111+ноябрь!G111+декабрь!G111</f>
        <v>126.3</v>
      </c>
      <c r="H112" s="14">
        <f>январь!H111+февраль!H111+март!H111+апрель!H111+май!H111+июнь!H111+июль!H111+август!H111+сентябрь!H111+октябрь!H111+ноябрь!H111+декабрь!H111</f>
        <v>0</v>
      </c>
      <c r="I112" s="14">
        <f>январь!I111+февраль!I111+март!I111+апрель!I111+май!I111+июнь!I111+июль!I111+август!I111+сентябрь!I111+октябрь!I111+ноябрь!I111+декабрь!I111</f>
        <v>0</v>
      </c>
      <c r="J112" s="14">
        <f>январь!J111+февраль!J111+март!J111+апрель!J111+май!J111+июнь!J111+июль!J111+август!J111+сентябрь!J111+октябрь!J111+ноябрь!J111+декабрь!J111</f>
        <v>0</v>
      </c>
      <c r="K112" s="14">
        <f>январь!K111+февраль!K111+март!K111+апрель!K111+май!K111+июнь!K111+июль!K111+август!K111+сентябрь!K111+октябрь!K111+ноябрь!K111+декабрь!K111</f>
        <v>472.88</v>
      </c>
      <c r="L112" s="14">
        <f>январь!L111+февраль!L111+март!L111+апрель!L111+май!L111+июнь!L111+июль!L111+август!L111+сентябрь!L111+октябрь!L111+ноябрь!L111+декабрь!L111</f>
        <v>1077.1199999999999</v>
      </c>
      <c r="M112" s="14">
        <f t="shared" si="1"/>
        <v>1550</v>
      </c>
      <c r="N112" s="1"/>
    </row>
    <row r="113" spans="1:14" x14ac:dyDescent="0.25">
      <c r="A113" s="13">
        <v>105</v>
      </c>
      <c r="B113" s="14" t="s">
        <v>108</v>
      </c>
      <c r="C113" s="14">
        <f>январь!C112+февраль!C112+март!C112+апрель!C112+май!C112+июнь!C112+июль!C112+август!C112+сентябрь!C112+октябрь!C112+ноябрь!C112+декабрь!C112</f>
        <v>42.94</v>
      </c>
      <c r="D113" s="14">
        <f>январь!D112+февраль!D112+март!D112+апрель!D112+май!D112+июнь!D112+июль!D112+август!D112+сентябрь!D112+октябрь!D112+ноябрь!D112+декабрь!D112</f>
        <v>5.6</v>
      </c>
      <c r="E113" s="14">
        <f>январь!E112+февраль!E112+март!E112+апрель!E112+май!E112+июнь!E112+июль!E112+август!E112+сентябрь!E112+октябрь!E112+ноябрь!E112+декабрь!E112</f>
        <v>48.54</v>
      </c>
      <c r="F113" s="14">
        <f>январь!F112+февраль!F112+март!F112+апрель!F112+май!F112+июнь!F112+июль!F112+август!F112+сентябрь!F112+октябрь!F112+ноябрь!F112+декабрь!F112</f>
        <v>2092.08</v>
      </c>
      <c r="G113" s="14">
        <f>январь!G112+февраль!G112+март!G112+апрель!G112+май!G112+июнь!G112+июль!G112+август!G112+сентябрь!G112+октябрь!G112+ноябрь!G112+декабрь!G112</f>
        <v>6130.5599999999995</v>
      </c>
      <c r="H113" s="14">
        <f>январь!H112+февраль!H112+март!H112+апрель!H112+май!H112+июнь!H112+июль!H112+август!H112+сентябрь!H112+октябрь!H112+ноябрь!H112+декабрь!H112</f>
        <v>21.03</v>
      </c>
      <c r="I113" s="14">
        <f>январь!I112+февраль!I112+март!I112+апрель!I112+май!I112+июнь!I112+июль!I112+август!I112+сентябрь!I112+октябрь!I112+ноябрь!I112+декабрь!I112</f>
        <v>422.65</v>
      </c>
      <c r="J113" s="14">
        <f>январь!J112+февраль!J112+март!J112+апрель!J112+май!J112+июнь!J112+июль!J112+август!J112+сентябрь!J112+октябрь!J112+ноябрь!J112+декабрь!J112</f>
        <v>0</v>
      </c>
      <c r="K113" s="14">
        <f>январь!K112+февраль!K112+март!K112+апрель!K112+май!K112+июнь!K112+июль!K112+август!K112+сентябрь!K112+октябрь!K112+ноябрь!K112+декабрь!K112</f>
        <v>12346.7</v>
      </c>
      <c r="L113" s="14">
        <f>январь!L112+февраль!L112+март!L112+апрель!L112+май!L112+июнь!L112+июль!L112+август!L112+сентябрь!L112+октябрь!L112+ноябрь!L112+декабрь!L112</f>
        <v>704.91</v>
      </c>
      <c r="M113" s="14">
        <f t="shared" si="1"/>
        <v>13051.61</v>
      </c>
      <c r="N113" s="1"/>
    </row>
    <row r="114" spans="1:14" x14ac:dyDescent="0.25">
      <c r="A114" s="13">
        <v>106</v>
      </c>
      <c r="B114" s="14" t="s">
        <v>109</v>
      </c>
      <c r="C114" s="14">
        <f>январь!C113+февраль!C113+март!C113+апрель!C113+май!C113+июнь!C113+июль!C113+август!C113+сентябрь!C113+октябрь!C113+ноябрь!C113+декабрь!C113</f>
        <v>0</v>
      </c>
      <c r="D114" s="14">
        <f>январь!D113+февраль!D113+март!D113+апрель!D113+май!D113+июнь!D113+июль!D113+август!D113+сентябрь!D113+октябрь!D113+ноябрь!D113+декабрь!D113</f>
        <v>56.49</v>
      </c>
      <c r="E114" s="14">
        <f>январь!E113+февраль!E113+март!E113+апрель!E113+май!E113+июнь!E113+июль!E113+август!E113+сентябрь!E113+октябрь!E113+ноябрь!E113+декабрь!E113</f>
        <v>56.49</v>
      </c>
      <c r="F114" s="14">
        <f>январь!F113+февраль!F113+март!F113+апрель!F113+май!F113+июнь!F113+июль!F113+август!F113+сентябрь!F113+октябрь!F113+ноябрь!F113+декабрь!F113</f>
        <v>2434.7199999999998</v>
      </c>
      <c r="G114" s="14">
        <f>январь!G113+февраль!G113+март!G113+апрель!G113+май!G113+июнь!G113+июль!G113+август!G113+сентябрь!G113+октябрь!G113+ноябрь!G113+декабрь!G113</f>
        <v>9307.89</v>
      </c>
      <c r="H114" s="14">
        <f>январь!H113+февраль!H113+март!H113+апрель!H113+май!H113+июнь!H113+июль!H113+август!H113+сентябрь!H113+октябрь!H113+ноябрь!H113+декабрь!H113</f>
        <v>1852.78</v>
      </c>
      <c r="I114" s="14">
        <f>январь!I113+февраль!I113+март!I113+апрель!I113+май!I113+июнь!I113+июль!I113+август!I113+сентябрь!I113+октябрь!I113+ноябрь!I113+декабрь!I113</f>
        <v>6446.03</v>
      </c>
      <c r="J114" s="14">
        <f>январь!J113+февраль!J113+март!J113+апрель!J113+май!J113+июнь!J113+июль!J113+август!J113+сентябрь!J113+октябрь!J113+ноябрь!J113+декабрь!J113</f>
        <v>970.18</v>
      </c>
      <c r="K114" s="14">
        <f>январь!K113+февраль!K113+март!K113+апрель!K113+май!K113+июнь!K113+июль!K113+август!K113+сентябрь!K113+октябрь!K113+ноябрь!K113+декабрь!K113</f>
        <v>30274.739999999998</v>
      </c>
      <c r="L114" s="14">
        <f>январь!L113+февраль!L113+март!L113+апрель!L113+май!L113+июнь!L113+июль!L113+август!L113+сентябрь!L113+октябрь!L113+ноябрь!L113+декабрь!L113</f>
        <v>2195.59</v>
      </c>
      <c r="M114" s="14">
        <f t="shared" si="1"/>
        <v>32470.329999999998</v>
      </c>
      <c r="N114" s="1"/>
    </row>
    <row r="115" spans="1:14" x14ac:dyDescent="0.25">
      <c r="A115" s="13">
        <v>107</v>
      </c>
      <c r="B115" s="14" t="s">
        <v>110</v>
      </c>
      <c r="C115" s="14">
        <f>январь!C114+февраль!C114+март!C114+апрель!C114+май!C114+июнь!C114+июль!C114+август!C114+сентябрь!C114+октябрь!C114+ноябрь!C114+декабрь!C114</f>
        <v>40.199999999999996</v>
      </c>
      <c r="D115" s="14">
        <f>январь!D114+февраль!D114+март!D114+апрель!D114+май!D114+июнь!D114+июль!D114+август!D114+сентябрь!D114+октябрь!D114+ноябрь!D114+декабрь!D114</f>
        <v>52.089999999999996</v>
      </c>
      <c r="E115" s="14">
        <f>январь!E114+февраль!E114+март!E114+апрель!E114+май!E114+июнь!E114+июль!E114+август!E114+сентябрь!E114+октябрь!E114+ноябрь!E114+декабрь!E114</f>
        <v>92.289999999999992</v>
      </c>
      <c r="F115" s="14">
        <f>январь!F114+февраль!F114+март!F114+апрель!F114+май!F114+июнь!F114+июль!F114+август!F114+сентябрь!F114+октябрь!F114+ноябрь!F114+декабрь!F114</f>
        <v>3977.7</v>
      </c>
      <c r="G115" s="14">
        <f>январь!G114+февраль!G114+март!G114+апрель!G114+май!G114+июнь!G114+июль!G114+август!G114+сентябрь!G114+октябрь!G114+ноябрь!G114+декабрь!G114</f>
        <v>15177.32</v>
      </c>
      <c r="H115" s="14">
        <f>январь!H114+февраль!H114+март!H114+апрель!H114+май!H114+июнь!H114+июль!H114+август!H114+сентябрь!H114+октябрь!H114+ноябрь!H114+декабрь!H114</f>
        <v>2291.5</v>
      </c>
      <c r="I115" s="14">
        <f>январь!I114+февраль!I114+март!I114+апрель!I114+май!I114+июнь!I114+июль!I114+август!I114+сентябрь!I114+октябрь!I114+ноябрь!I114+декабрь!I114</f>
        <v>2900.73</v>
      </c>
      <c r="J115" s="14">
        <f>январь!J114+февраль!J114+март!J114+апрель!J114+май!J114+июнь!J114+июль!J114+август!J114+сентябрь!J114+октябрь!J114+ноябрь!J114+декабрь!J114</f>
        <v>2604.0499999999993</v>
      </c>
      <c r="K115" s="14">
        <f>январь!K114+февраль!K114+март!K114+апрель!K114+май!K114+июнь!K114+июль!K114+август!K114+сентябрь!K114+октябрь!K114+ноябрь!K114+декабрь!K114</f>
        <v>38206.410000000003</v>
      </c>
      <c r="L115" s="14">
        <f>январь!L114+февраль!L114+март!L114+апрель!L114+май!L114+июнь!L114+июль!L114+август!L114+сентябрь!L114+октябрь!L114+ноябрь!L114+декабрь!L114</f>
        <v>3830.7799999999997</v>
      </c>
      <c r="M115" s="14">
        <f t="shared" si="1"/>
        <v>42037.19</v>
      </c>
      <c r="N115" s="1"/>
    </row>
    <row r="116" spans="1:14" x14ac:dyDescent="0.25">
      <c r="A116" s="13">
        <v>108</v>
      </c>
      <c r="B116" s="14" t="s">
        <v>111</v>
      </c>
      <c r="C116" s="14">
        <f>январь!C115+февраль!C115+март!C115+апрель!C115+май!C115+июнь!C115+июль!C115+август!C115+сентябрь!C115+октябрь!C115+ноябрь!C115+декабрь!C115</f>
        <v>0</v>
      </c>
      <c r="D116" s="14">
        <f>январь!D115+февраль!D115+март!D115+апрель!D115+май!D115+июнь!D115+июль!D115+август!D115+сентябрь!D115+октябрь!D115+ноябрь!D115+декабрь!D115</f>
        <v>0.34</v>
      </c>
      <c r="E116" s="14">
        <f>январь!E115+февраль!E115+март!E115+апрель!E115+май!E115+июнь!E115+июль!E115+август!E115+сентябрь!E115+октябрь!E115+ноябрь!E115+декабрь!E115</f>
        <v>0.34</v>
      </c>
      <c r="F116" s="14">
        <f>январь!F115+февраль!F115+март!F115+апрель!F115+май!F115+июнь!F115+июль!F115+август!F115+сентябрь!F115+октябрь!F115+ноябрь!F115+декабрь!F115</f>
        <v>14.65</v>
      </c>
      <c r="G116" s="14">
        <f>январь!G115+февраль!G115+март!G115+апрель!G115+май!G115+июнь!G115+июль!G115+август!G115+сентябрь!G115+октябрь!G115+ноябрь!G115+декабрь!G115</f>
        <v>79.040000000000006</v>
      </c>
      <c r="H116" s="14">
        <f>январь!H115+февраль!H115+март!H115+апрель!H115+май!H115+июнь!H115+июль!H115+август!H115+сентябрь!H115+октябрь!H115+ноябрь!H115+декабрь!H115</f>
        <v>0</v>
      </c>
      <c r="I116" s="14">
        <f>январь!I115+февраль!I115+март!I115+апрель!I115+май!I115+июнь!I115+июль!I115+август!I115+сентябрь!I115+октябрь!I115+ноябрь!I115+декабрь!I115</f>
        <v>3223.01</v>
      </c>
      <c r="J116" s="14">
        <f>январь!J115+февраль!J115+март!J115+апрель!J115+май!J115+июнь!J115+июль!J115+август!J115+сентябрь!J115+октябрь!J115+ноябрь!J115+декабрь!J115</f>
        <v>686</v>
      </c>
      <c r="K116" s="14">
        <f>январь!K115+февраль!K115+март!K115+апрель!K115+май!K115+июнь!K115+июль!K115+август!K115+сентябрь!K115+октябрь!K115+ноябрь!K115+декабрь!K115</f>
        <v>5243.44</v>
      </c>
      <c r="L116" s="14">
        <f>январь!L115+февраль!L115+март!L115+апрель!L115+май!L115+июнь!L115+июль!L115+август!L115+сентябрь!L115+октябрь!L115+ноябрь!L115+декабрь!L115</f>
        <v>12763.689999999999</v>
      </c>
      <c r="M116" s="14">
        <f t="shared" si="1"/>
        <v>18007.129999999997</v>
      </c>
      <c r="N116" s="1"/>
    </row>
    <row r="117" spans="1:14" x14ac:dyDescent="0.25">
      <c r="A117" s="13">
        <v>109</v>
      </c>
      <c r="B117" s="14" t="s">
        <v>112</v>
      </c>
      <c r="C117" s="14">
        <f>январь!C116+февраль!C116+март!C116+апрель!C116+май!C116+июнь!C116+июль!C116+август!C116+сентябрь!C116+октябрь!C116+ноябрь!C116+декабрь!C116</f>
        <v>26.380000000000003</v>
      </c>
      <c r="D117" s="14">
        <f>январь!D116+февраль!D116+март!D116+апрель!D116+май!D116+июнь!D116+июль!D116+август!D116+сентябрь!D116+октябрь!D116+ноябрь!D116+декабрь!D116</f>
        <v>41.91</v>
      </c>
      <c r="E117" s="14">
        <f>январь!E116+февраль!E116+март!E116+апрель!E116+май!E116+июнь!E116+июль!E116+август!E116+сентябрь!E116+октябрь!E116+ноябрь!E116+декабрь!E116</f>
        <v>68.289999999999992</v>
      </c>
      <c r="F117" s="14">
        <f>январь!F116+февраль!F116+март!F116+апрель!F116+май!F116+июнь!F116+июль!F116+август!F116+сентябрь!F116+октябрь!F116+ноябрь!F116+декабрь!F116</f>
        <v>2943.31</v>
      </c>
      <c r="G117" s="14">
        <f>январь!G116+февраль!G116+март!G116+апрель!G116+май!G116+июнь!G116+июль!G116+август!G116+сентябрь!G116+октябрь!G116+ноябрь!G116+декабрь!G116</f>
        <v>11244.87</v>
      </c>
      <c r="H117" s="14">
        <f>январь!H116+февраль!H116+март!H116+апрель!H116+май!H116+июнь!H116+июль!H116+август!H116+сентябрь!H116+октябрь!H116+ноябрь!H116+декабрь!H116</f>
        <v>1015.66</v>
      </c>
      <c r="I117" s="14">
        <f>январь!I116+февраль!I116+март!I116+апрель!I116+май!I116+июнь!I116+июль!I116+август!I116+сентябрь!I116+октябрь!I116+ноябрь!I116+декабрь!I116</f>
        <v>4512.2099999999991</v>
      </c>
      <c r="J117" s="14">
        <f>январь!J116+февраль!J116+март!J116+апрель!J116+май!J116+июнь!J116+июль!J116+август!J116+сентябрь!J116+октябрь!J116+ноябрь!J116+декабрь!J116</f>
        <v>1043.58</v>
      </c>
      <c r="K117" s="14">
        <f>январь!K116+февраль!K116+март!K116+апрель!K116+май!K116+июнь!K116+июль!K116+август!K116+сентябрь!K116+октябрь!K116+ноябрь!K116+декабрь!K116</f>
        <v>30431.329999999998</v>
      </c>
      <c r="L117" s="14">
        <f>январь!L116+февраль!L116+март!L116+апрель!L116+май!L116+июнь!L116+июль!L116+август!L116+сентябрь!L116+октябрь!L116+ноябрь!L116+декабрь!L116</f>
        <v>1761.87</v>
      </c>
      <c r="M117" s="14">
        <f t="shared" si="1"/>
        <v>32193.199999999997</v>
      </c>
      <c r="N117" s="1"/>
    </row>
    <row r="118" spans="1:14" x14ac:dyDescent="0.25">
      <c r="A118" s="13">
        <v>110</v>
      </c>
      <c r="B118" s="14" t="s">
        <v>113</v>
      </c>
      <c r="C118" s="14">
        <f>январь!C117+февраль!C117+март!C117+апрель!C117+май!C117+июнь!C117+июль!C117+август!C117+сентябрь!C117+октябрь!C117+ноябрь!C117+декабрь!C117</f>
        <v>0</v>
      </c>
      <c r="D118" s="14">
        <f>январь!D117+февраль!D117+март!D117+апрель!D117+май!D117+июнь!D117+июль!D117+август!D117+сентябрь!D117+октябрь!D117+ноябрь!D117+декабрь!D117</f>
        <v>0</v>
      </c>
      <c r="E118" s="14">
        <f>январь!E117+февраль!E117+март!E117+апрель!E117+май!E117+июнь!E117+июль!E117+август!E117+сентябрь!E117+октябрь!E117+ноябрь!E117+декабрь!E117</f>
        <v>0</v>
      </c>
      <c r="F118" s="14">
        <f>январь!F117+февраль!F117+март!F117+апрель!F117+май!F117+июнь!F117+июль!F117+август!F117+сентябрь!F117+октябрь!F117+ноябрь!F117+декабрь!F117</f>
        <v>0</v>
      </c>
      <c r="G118" s="14">
        <f>январь!G117+февраль!G117+март!G117+апрель!G117+май!G117+июнь!G117+июль!G117+август!G117+сентябрь!G117+октябрь!G117+ноябрь!G117+декабрь!G117</f>
        <v>0</v>
      </c>
      <c r="H118" s="14">
        <f>январь!H117+февраль!H117+март!H117+апрель!H117+май!H117+июнь!H117+июль!H117+август!H117+сентябрь!H117+октябрь!H117+ноябрь!H117+декабрь!H117</f>
        <v>0</v>
      </c>
      <c r="I118" s="14">
        <f>январь!I117+февраль!I117+март!I117+апрель!I117+май!I117+июнь!I117+июль!I117+август!I117+сентябрь!I117+октябрь!I117+ноябрь!I117+декабрь!I117</f>
        <v>0</v>
      </c>
      <c r="J118" s="14">
        <f>январь!J117+февраль!J117+март!J117+апрель!J117+май!J117+июнь!J117+июль!J117+август!J117+сентябрь!J117+октябрь!J117+ноябрь!J117+декабрь!J117</f>
        <v>0</v>
      </c>
      <c r="K118" s="14">
        <f>январь!K117+февраль!K117+март!K117+апрель!K117+май!K117+июнь!K117+июль!K117+август!K117+сентябрь!K117+октябрь!K117+ноябрь!K117+декабрь!K117</f>
        <v>316.38</v>
      </c>
      <c r="L118" s="14">
        <f>январь!L117+февраль!L117+март!L117+апрель!L117+май!L117+июнь!L117+июль!L117+август!L117+сентябрь!L117+октябрь!L117+ноябрь!L117+декабрь!L117</f>
        <v>0</v>
      </c>
      <c r="M118" s="14">
        <f t="shared" si="1"/>
        <v>316.38</v>
      </c>
      <c r="N118" s="1"/>
    </row>
    <row r="119" spans="1:14" x14ac:dyDescent="0.25">
      <c r="A119" s="13">
        <v>111</v>
      </c>
      <c r="B119" s="14" t="s">
        <v>114</v>
      </c>
      <c r="C119" s="14">
        <f>январь!C118+февраль!C118+март!C118+апрель!C118+май!C118+июнь!C118+июль!C118+август!C118+сентябрь!C118+октябрь!C118+ноябрь!C118+декабрь!C118</f>
        <v>0</v>
      </c>
      <c r="D119" s="14">
        <f>январь!D118+февраль!D118+март!D118+апрель!D118+май!D118+июнь!D118+июль!D118+август!D118+сентябрь!D118+октябрь!D118+ноябрь!D118+декабрь!D118</f>
        <v>0</v>
      </c>
      <c r="E119" s="14">
        <f>январь!E118+февраль!E118+март!E118+апрель!E118+май!E118+июнь!E118+июль!E118+август!E118+сентябрь!E118+октябрь!E118+ноябрь!E118+декабрь!E118</f>
        <v>0</v>
      </c>
      <c r="F119" s="14">
        <f>январь!F118+февраль!F118+март!F118+апрель!F118+май!F118+июнь!F118+июль!F118+август!F118+сентябрь!F118+октябрь!F118+ноябрь!F118+декабрь!F118</f>
        <v>0</v>
      </c>
      <c r="G119" s="14">
        <f>январь!G118+февраль!G118+март!G118+апрель!G118+май!G118+июнь!G118+июль!G118+август!G118+сентябрь!G118+октябрь!G118+ноябрь!G118+декабрь!G118</f>
        <v>0</v>
      </c>
      <c r="H119" s="14">
        <f>январь!H118+февраль!H118+март!H118+апрель!H118+май!H118+июнь!H118+июль!H118+август!H118+сентябрь!H118+октябрь!H118+ноябрь!H118+декабрь!H118</f>
        <v>0</v>
      </c>
      <c r="I119" s="14">
        <f>январь!I118+февраль!I118+март!I118+апрель!I118+май!I118+июнь!I118+июль!I118+август!I118+сентябрь!I118+октябрь!I118+ноябрь!I118+декабрь!I118</f>
        <v>0</v>
      </c>
      <c r="J119" s="14">
        <f>январь!J118+февраль!J118+март!J118+апрель!J118+май!J118+июнь!J118+июль!J118+август!J118+сентябрь!J118+октябрь!J118+ноябрь!J118+декабрь!J118</f>
        <v>0</v>
      </c>
      <c r="K119" s="14">
        <f>январь!K118+февраль!K118+март!K118+апрель!K118+май!K118+июнь!K118+июль!K118+август!K118+сентябрь!K118+октябрь!K118+ноябрь!K118+декабрь!K118</f>
        <v>71.63</v>
      </c>
      <c r="L119" s="14">
        <f>январь!L118+февраль!L118+март!L118+апрель!L118+май!L118+июнь!L118+июль!L118+август!L118+сентябрь!L118+октябрь!L118+ноябрь!L118+декабрь!L118</f>
        <v>0</v>
      </c>
      <c r="M119" s="14">
        <f t="shared" si="1"/>
        <v>71.63</v>
      </c>
      <c r="N119" s="1"/>
    </row>
    <row r="120" spans="1:14" x14ac:dyDescent="0.25">
      <c r="A120" s="13">
        <v>112</v>
      </c>
      <c r="B120" s="14" t="s">
        <v>115</v>
      </c>
      <c r="C120" s="14">
        <f>январь!C119+февраль!C119+март!C119+апрель!C119+май!C119+июнь!C119+июль!C119+август!C119+сентябрь!C119+октябрь!C119+ноябрь!C119+декабрь!C119</f>
        <v>286.13</v>
      </c>
      <c r="D120" s="14">
        <f>январь!D119+февраль!D119+март!D119+апрель!D119+май!D119+июнь!D119+июль!D119+август!D119+сентябрь!D119+октябрь!D119+ноябрь!D119+декабрь!D119</f>
        <v>16.2</v>
      </c>
      <c r="E120" s="14">
        <f>январь!E119+февраль!E119+март!E119+апрель!E119+май!E119+июнь!E119+июль!E119+август!E119+сентябрь!E119+октябрь!E119+ноябрь!E119+декабрь!E119</f>
        <v>302.63</v>
      </c>
      <c r="F120" s="14">
        <f>январь!F119+февраль!F119+март!F119+апрель!F119+май!F119+июнь!F119+июль!F119+август!F119+сентябрь!F119+октябрь!F119+ноябрь!F119+декабрь!F119</f>
        <v>34886.61</v>
      </c>
      <c r="G120" s="14">
        <f>январь!G119+февраль!G119+март!G119+апрель!G119+май!G119+июнь!G119+июль!G119+август!G119+сентябрь!G119+октябрь!G119+ноябрь!G119+декабрь!G119</f>
        <v>82814.349999999991</v>
      </c>
      <c r="H120" s="14">
        <f>январь!H119+февраль!H119+март!H119+апрель!H119+май!H119+июнь!H119+июль!H119+август!H119+сентябрь!H119+октябрь!H119+ноябрь!H119+декабрь!H119</f>
        <v>2498.42</v>
      </c>
      <c r="I120" s="14">
        <f>январь!I119+февраль!I119+март!I119+апрель!I119+май!I119+июнь!I119+июль!I119+август!I119+сентябрь!I119+октябрь!I119+ноябрь!I119+декабрь!I119</f>
        <v>36345.119999999995</v>
      </c>
      <c r="J120" s="14">
        <f>январь!J119+февраль!J119+март!J119+апрель!J119+май!J119+июнь!J119+июль!J119+август!J119+сентябрь!J119+октябрь!J119+ноябрь!J119+декабрь!J119</f>
        <v>0</v>
      </c>
      <c r="K120" s="14">
        <f>январь!K119+февраль!K119+март!K119+апрель!K119+май!K119+июнь!K119+июль!K119+август!K119+сентябрь!K119+октябрь!K119+ноябрь!K119+декабрь!K119</f>
        <v>203047.86</v>
      </c>
      <c r="L120" s="14">
        <f>январь!L119+февраль!L119+март!L119+апрель!L119+май!L119+июнь!L119+июль!L119+август!L119+сентябрь!L119+октябрь!L119+ноябрь!L119+декабрь!L119</f>
        <v>6540.9</v>
      </c>
      <c r="M120" s="14">
        <f t="shared" si="1"/>
        <v>209588.75999999998</v>
      </c>
      <c r="N120" s="1"/>
    </row>
    <row r="121" spans="1:14" x14ac:dyDescent="0.25">
      <c r="A121" s="13">
        <v>113</v>
      </c>
      <c r="B121" s="14" t="s">
        <v>116</v>
      </c>
      <c r="C121" s="14">
        <f>январь!C120+февраль!C120+март!C120+апрель!C120+май!C120+июнь!C120+июль!C120+август!C120+сентябрь!C120+октябрь!C120+ноябрь!C120+декабрь!C120</f>
        <v>0</v>
      </c>
      <c r="D121" s="14">
        <f>январь!D120+февраль!D120+март!D120+апрель!D120+май!D120+июнь!D120+июль!D120+август!D120+сентябрь!D120+октябрь!D120+ноябрь!D120+декабрь!D120</f>
        <v>0</v>
      </c>
      <c r="E121" s="14">
        <f>январь!E120+февраль!E120+март!E120+апрель!E120+май!E120+июнь!E120+июль!E120+август!E120+сентябрь!E120+октябрь!E120+ноябрь!E120+декабрь!E120</f>
        <v>0</v>
      </c>
      <c r="F121" s="14">
        <f>январь!F120+февраль!F120+март!F120+апрель!F120+май!F120+июнь!F120+июль!F120+август!F120+сентябрь!F120+октябрь!F120+ноябрь!F120+декабрь!F120</f>
        <v>0</v>
      </c>
      <c r="G121" s="14">
        <f>январь!G120+февраль!G120+март!G120+апрель!G120+май!G120+июнь!G120+июль!G120+август!G120+сентябрь!G120+октябрь!G120+ноябрь!G120+декабрь!G120</f>
        <v>0</v>
      </c>
      <c r="H121" s="14">
        <f>январь!H120+февраль!H120+март!H120+апрель!H120+май!H120+июнь!H120+июль!H120+август!H120+сентябрь!H120+октябрь!H120+ноябрь!H120+декабрь!H120</f>
        <v>0</v>
      </c>
      <c r="I121" s="14">
        <f>январь!I120+февраль!I120+март!I120+апрель!I120+май!I120+июнь!I120+июль!I120+август!I120+сентябрь!I120+октябрь!I120+ноябрь!I120+декабрь!I120</f>
        <v>0</v>
      </c>
      <c r="J121" s="14">
        <f>январь!J120+февраль!J120+март!J120+апрель!J120+май!J120+июнь!J120+июль!J120+август!J120+сентябрь!J120+октябрь!J120+ноябрь!J120+декабрь!J120</f>
        <v>0</v>
      </c>
      <c r="K121" s="14">
        <f>январь!K120+февраль!K120+март!K120+апрель!K120+май!K120+июнь!K120+июль!K120+август!K120+сентябрь!K120+октябрь!K120+ноябрь!K120+декабрь!K120</f>
        <v>732.63</v>
      </c>
      <c r="L121" s="14">
        <f>январь!L120+февраль!L120+март!L120+апрель!L120+май!L120+июнь!L120+июль!L120+август!L120+сентябрь!L120+октябрь!L120+ноябрь!L120+декабрь!L120</f>
        <v>0</v>
      </c>
      <c r="M121" s="14">
        <f t="shared" si="1"/>
        <v>732.63</v>
      </c>
      <c r="N121" s="1"/>
    </row>
    <row r="122" spans="1:14" x14ac:dyDescent="0.25">
      <c r="A122" s="13">
        <v>114</v>
      </c>
      <c r="B122" s="14" t="s">
        <v>117</v>
      </c>
      <c r="C122" s="14">
        <f>январь!C121+февраль!C121+март!C121+апрель!C121+май!C121+июнь!C121+июль!C121+август!C121+сентябрь!C121+октябрь!C121+ноябрь!C121+декабрь!C121</f>
        <v>104.78999999999999</v>
      </c>
      <c r="D122" s="14">
        <f>январь!D121+февраль!D121+март!D121+апрель!D121+май!D121+июнь!D121+июль!D121+август!D121+сентябрь!D121+октябрь!D121+ноябрь!D121+декабрь!D121</f>
        <v>5.4999999999999991</v>
      </c>
      <c r="E122" s="14">
        <f>январь!E121+февраль!E121+март!E121+апрель!E121+май!E121+июнь!E121+июль!E121+август!E121+сентябрь!E121+октябрь!E121+ноябрь!E121+декабрь!E121</f>
        <v>110.28999999999999</v>
      </c>
      <c r="F122" s="14">
        <f>январь!F121+февраль!F121+март!F121+апрель!F121+май!F121+июнь!F121+июль!F121+август!F121+сентябрь!F121+октябрь!F121+ноябрь!F121+декабрь!F121</f>
        <v>20390.140000000003</v>
      </c>
      <c r="G122" s="14">
        <f>январь!G121+февраль!G121+март!G121+апрель!G121+май!G121+июнь!G121+июль!G121+август!G121+сентябрь!G121+октябрь!G121+ноябрь!G121+декабрь!G121</f>
        <v>47144.65</v>
      </c>
      <c r="H122" s="14">
        <f>январь!H121+февраль!H121+март!H121+апрель!H121+май!H121+июнь!H121+июль!H121+август!H121+сентябрь!H121+октябрь!H121+ноябрь!H121+декабрь!H121</f>
        <v>39.4</v>
      </c>
      <c r="I122" s="14">
        <f>январь!I121+февраль!I121+март!I121+апрель!I121+май!I121+июнь!I121+июль!I121+август!I121+сентябрь!I121+октябрь!I121+ноябрь!I121+декабрь!I121</f>
        <v>12248.49</v>
      </c>
      <c r="J122" s="14">
        <f>январь!J121+февраль!J121+март!J121+апрель!J121+май!J121+июнь!J121+июль!J121+август!J121+сентябрь!J121+октябрь!J121+ноябрь!J121+декабрь!J121</f>
        <v>0</v>
      </c>
      <c r="K122" s="14">
        <f>январь!K121+февраль!K121+март!K121+апрель!K121+май!K121+июнь!K121+июль!K121+август!K121+сентябрь!K121+октябрь!K121+ноябрь!K121+декабрь!K121</f>
        <v>102173.35999999999</v>
      </c>
      <c r="L122" s="14">
        <f>январь!L121+февраль!L121+март!L121+апрель!L121+май!L121+июнь!L121+июль!L121+август!L121+сентябрь!L121+октябрь!L121+ноябрь!L121+декабрь!L121</f>
        <v>513.47</v>
      </c>
      <c r="M122" s="14">
        <f t="shared" si="1"/>
        <v>102686.82999999999</v>
      </c>
      <c r="N122" s="1"/>
    </row>
    <row r="123" spans="1:14" x14ac:dyDescent="0.25">
      <c r="A123" s="13">
        <v>115</v>
      </c>
      <c r="B123" s="14" t="s">
        <v>118</v>
      </c>
      <c r="C123" s="14">
        <f>январь!C122+февраль!C122+март!C122+апрель!C122+май!C122+июнь!C122+июль!C122+август!C122+сентябрь!C122+октябрь!C122+ноябрь!C122+декабрь!C122</f>
        <v>0</v>
      </c>
      <c r="D123" s="14">
        <f>январь!D122+февраль!D122+март!D122+апрель!D122+май!D122+июнь!D122+июль!D122+август!D122+сентябрь!D122+октябрь!D122+ноябрь!D122+декабрь!D122</f>
        <v>0</v>
      </c>
      <c r="E123" s="14">
        <f>январь!E122+февраль!E122+март!E122+апрель!E122+май!E122+июнь!E122+июль!E122+август!E122+сентябрь!E122+октябрь!E122+ноябрь!E122+декабрь!E122</f>
        <v>0</v>
      </c>
      <c r="F123" s="14">
        <f>январь!F122+февраль!F122+март!F122+апрель!F122+май!F122+июнь!F122+июль!F122+август!F122+сентябрь!F122+октябрь!F122+ноябрь!F122+декабрь!F122</f>
        <v>0</v>
      </c>
      <c r="G123" s="14">
        <f>январь!G122+февраль!G122+март!G122+апрель!G122+май!G122+июнь!G122+июль!G122+август!G122+сентябрь!G122+октябрь!G122+ноябрь!G122+декабрь!G122</f>
        <v>0</v>
      </c>
      <c r="H123" s="14">
        <f>январь!H122+февраль!H122+март!H122+апрель!H122+май!H122+июнь!H122+июль!H122+август!H122+сентябрь!H122+октябрь!H122+ноябрь!H122+декабрь!H122</f>
        <v>0</v>
      </c>
      <c r="I123" s="14">
        <f>январь!I122+февраль!I122+март!I122+апрель!I122+май!I122+июнь!I122+июль!I122+август!I122+сентябрь!I122+октябрь!I122+ноябрь!I122+декабрь!I122</f>
        <v>0</v>
      </c>
      <c r="J123" s="14">
        <f>январь!J122+февраль!J122+март!J122+апрель!J122+май!J122+июнь!J122+июль!J122+август!J122+сентябрь!J122+октябрь!J122+ноябрь!J122+декабрь!J122</f>
        <v>0</v>
      </c>
      <c r="K123" s="14">
        <f>январь!K122+февраль!K122+март!K122+апрель!K122+май!K122+июнь!K122+июль!K122+август!K122+сентябрь!K122+октябрь!K122+ноябрь!K122+декабрь!K122</f>
        <v>151.99</v>
      </c>
      <c r="L123" s="14">
        <f>январь!L122+февраль!L122+март!L122+апрель!L122+май!L122+июнь!L122+июль!L122+август!L122+сентябрь!L122+октябрь!L122+ноябрь!L122+декабрь!L122</f>
        <v>0</v>
      </c>
      <c r="M123" s="14">
        <f t="shared" si="1"/>
        <v>151.99</v>
      </c>
      <c r="N123" s="1"/>
    </row>
    <row r="124" spans="1:14" x14ac:dyDescent="0.25">
      <c r="A124" s="13">
        <v>116</v>
      </c>
      <c r="B124" s="14" t="s">
        <v>119</v>
      </c>
      <c r="C124" s="14">
        <f>январь!C123+февраль!C123+март!C123+апрель!C123+май!C123+июнь!C123+июль!C123+август!C123+сентябрь!C123+октябрь!C123+ноябрь!C123+декабрь!C123</f>
        <v>0</v>
      </c>
      <c r="D124" s="14">
        <f>январь!D123+февраль!D123+март!D123+апрель!D123+май!D123+июнь!D123+июль!D123+август!D123+сентябрь!D123+октябрь!D123+ноябрь!D123+декабрь!D123</f>
        <v>0</v>
      </c>
      <c r="E124" s="14">
        <f>январь!E123+февраль!E123+март!E123+апрель!E123+май!E123+июнь!E123+июль!E123+август!E123+сентябрь!E123+октябрь!E123+ноябрь!E123+декабрь!E123</f>
        <v>0</v>
      </c>
      <c r="F124" s="14">
        <f>январь!F123+февраль!F123+март!F123+апрель!F123+май!F123+июнь!F123+июль!F123+август!F123+сентябрь!F123+октябрь!F123+ноябрь!F123+декабрь!F123</f>
        <v>0</v>
      </c>
      <c r="G124" s="14">
        <f>январь!G123+февраль!G123+март!G123+апрель!G123+май!G123+июнь!G123+июль!G123+август!G123+сентябрь!G123+октябрь!G123+ноябрь!G123+декабрь!G123</f>
        <v>0</v>
      </c>
      <c r="H124" s="14">
        <f>январь!H123+февраль!H123+март!H123+апрель!H123+май!H123+июнь!H123+июль!H123+август!H123+сентябрь!H123+октябрь!H123+ноябрь!H123+декабрь!H123</f>
        <v>0</v>
      </c>
      <c r="I124" s="14">
        <f>январь!I123+февраль!I123+март!I123+апрель!I123+май!I123+июнь!I123+июль!I123+август!I123+сентябрь!I123+октябрь!I123+ноябрь!I123+декабрь!I123</f>
        <v>0</v>
      </c>
      <c r="J124" s="14">
        <f>январь!J123+февраль!J123+март!J123+апрель!J123+май!J123+июнь!J123+июль!J123+август!J123+сентябрь!J123+октябрь!J123+ноябрь!J123+декабрь!J123</f>
        <v>0</v>
      </c>
      <c r="K124" s="14">
        <f>январь!K123+февраль!K123+март!K123+апрель!K123+май!K123+июнь!K123+июль!K123+август!K123+сентябрь!K123+октябрь!K123+ноябрь!K123+декабрь!K123</f>
        <v>111.13</v>
      </c>
      <c r="L124" s="14">
        <f>январь!L123+февраль!L123+март!L123+апрель!L123+май!L123+июнь!L123+июль!L123+август!L123+сентябрь!L123+октябрь!L123+ноябрь!L123+декабрь!L123</f>
        <v>0</v>
      </c>
      <c r="M124" s="14">
        <f t="shared" si="1"/>
        <v>111.13</v>
      </c>
      <c r="N124" s="1"/>
    </row>
    <row r="125" spans="1:14" x14ac:dyDescent="0.25">
      <c r="A125" s="13">
        <v>117</v>
      </c>
      <c r="B125" s="14" t="s">
        <v>120</v>
      </c>
      <c r="C125" s="14">
        <f>январь!C124+февраль!C124+март!C124+апрель!C124+май!C124+июнь!C124+июль!C124+август!C124+сентябрь!C124+октябрь!C124+ноябрь!C124+декабрь!C124</f>
        <v>0</v>
      </c>
      <c r="D125" s="14">
        <f>январь!D124+февраль!D124+март!D124+апрель!D124+май!D124+июнь!D124+июль!D124+август!D124+сентябрь!D124+октябрь!D124+ноябрь!D124+декабрь!D124</f>
        <v>1</v>
      </c>
      <c r="E125" s="14">
        <f>январь!E124+февраль!E124+март!E124+апрель!E124+май!E124+июнь!E124+июль!E124+август!E124+сентябрь!E124+октябрь!E124+ноябрь!E124+декабрь!E124</f>
        <v>1</v>
      </c>
      <c r="F125" s="14">
        <f>январь!F124+февраль!F124+март!F124+апрель!F124+май!F124+июнь!F124+июль!F124+август!F124+сентябрь!F124+октябрь!F124+ноябрь!F124+декабрь!F124</f>
        <v>43.1</v>
      </c>
      <c r="G125" s="14">
        <f>январь!G124+февраль!G124+март!G124+апрель!G124+май!G124+июнь!G124+июль!G124+август!G124+сентябрь!G124+октябрь!G124+ноябрь!G124+декабрь!G124</f>
        <v>126.3</v>
      </c>
      <c r="H125" s="14">
        <f>январь!H124+февраль!H124+март!H124+апрель!H124+май!H124+июнь!H124+июль!H124+август!H124+сентябрь!H124+октябрь!H124+ноябрь!H124+декабрь!H124</f>
        <v>0</v>
      </c>
      <c r="I125" s="14">
        <f>январь!I124+февраль!I124+март!I124+апрель!I124+май!I124+июнь!I124+июль!I124+август!I124+сентябрь!I124+октябрь!I124+ноябрь!I124+декабрь!I124</f>
        <v>845.3</v>
      </c>
      <c r="J125" s="14">
        <f>январь!J124+февраль!J124+март!J124+апрель!J124+май!J124+июнь!J124+июль!J124+август!J124+сентябрь!J124+октябрь!J124+ноябрь!J124+декабрь!J124</f>
        <v>0</v>
      </c>
      <c r="K125" s="14">
        <f>январь!K124+февраль!K124+март!K124+апрель!K124+май!K124+июнь!K124+июль!K124+август!K124+сентябрь!K124+октябрь!K124+ноябрь!K124+декабрь!K124</f>
        <v>1423.6</v>
      </c>
      <c r="L125" s="14">
        <f>январь!L124+февраль!L124+март!L124+апрель!L124+май!L124+июнь!L124+июль!L124+август!L124+сентябрь!L124+октябрь!L124+ноябрь!L124+декабрь!L124</f>
        <v>8807.61</v>
      </c>
      <c r="M125" s="14">
        <f t="shared" si="1"/>
        <v>10231.210000000001</v>
      </c>
      <c r="N125" s="1"/>
    </row>
    <row r="126" spans="1:14" x14ac:dyDescent="0.25">
      <c r="A126" s="13">
        <v>118</v>
      </c>
      <c r="B126" s="14" t="s">
        <v>122</v>
      </c>
      <c r="C126" s="14">
        <f>январь!C125+февраль!C125+март!C125+апрель!C125+май!C125+июнь!C125+июль!C125+август!C125+сентябрь!C125+октябрь!C125+ноябрь!C125+декабрь!C125</f>
        <v>144.38</v>
      </c>
      <c r="D126" s="14">
        <f>январь!D125+февраль!D125+март!D125+апрель!D125+май!D125+июнь!D125+июль!D125+август!D125+сентябрь!D125+октябрь!D125+ноябрь!D125+декабрь!D125</f>
        <v>22.300000000000004</v>
      </c>
      <c r="E126" s="14">
        <f>январь!E125+февраль!E125+март!E125+апрель!E125+май!E125+июнь!E125+июль!E125+август!E125+сентябрь!E125+октябрь!E125+ноябрь!E125+декабрь!E125</f>
        <v>171.68</v>
      </c>
      <c r="F126" s="14">
        <f>январь!F125+февраль!F125+март!F125+апрель!F125+май!F125+июнь!F125+июль!F125+август!F125+сентябрь!F125+октябрь!F125+ноябрь!F125+декабрь!F125</f>
        <v>23007.07</v>
      </c>
      <c r="G126" s="14">
        <f>январь!G125+февраль!G125+март!G125+апрель!G125+май!G125+июнь!G125+июль!G125+август!G125+сентябрь!G125+октябрь!G125+ноябрь!G125+декабрь!G125</f>
        <v>50461.8</v>
      </c>
      <c r="H126" s="14">
        <f>январь!H125+февраль!H125+март!H125+апрель!H125+май!H125+июнь!H125+июль!H125+август!H125+сентябрь!H125+октябрь!H125+ноябрь!H125+декабрь!H125</f>
        <v>1033.97</v>
      </c>
      <c r="I126" s="14">
        <f>январь!I125+февраль!I125+март!I125+апрель!I125+май!I125+июнь!I125+июль!I125+август!I125+сентябрь!I125+октябрь!I125+ноябрь!I125+декабрь!I125</f>
        <v>17142.47</v>
      </c>
      <c r="J126" s="14">
        <f>январь!J125+февраль!J125+март!J125+апрель!J125+май!J125+июнь!J125+июль!J125+август!J125+сентябрь!J125+октябрь!J125+ноябрь!J125+декабрь!J125</f>
        <v>0</v>
      </c>
      <c r="K126" s="14">
        <f>январь!K125+февраль!K125+март!K125+апрель!K125+май!K125+июнь!K125+июль!K125+август!K125+сентябрь!K125+октябрь!K125+ноябрь!K125+декабрь!K125</f>
        <v>118137.60999999999</v>
      </c>
      <c r="L126" s="14">
        <f>январь!L125+февраль!L125+март!L125+апрель!L125+май!L125+июнь!L125+июль!L125+август!L125+сентябрь!L125+октябрь!L125+ноябрь!L125+декабрь!L125</f>
        <v>2804.2400000000002</v>
      </c>
      <c r="M126" s="14">
        <f t="shared" si="1"/>
        <v>120941.84999999999</v>
      </c>
      <c r="N126" s="1"/>
    </row>
    <row r="127" spans="1:14" x14ac:dyDescent="0.25">
      <c r="A127" s="13">
        <v>119</v>
      </c>
      <c r="B127" s="14" t="s">
        <v>123</v>
      </c>
      <c r="C127" s="14">
        <f>январь!C126+февраль!C126+март!C126+апрель!C126+май!C126+июнь!C126+июль!C126+август!C126+сентябрь!C126+октябрь!C126+ноябрь!C126+декабрь!C126</f>
        <v>0</v>
      </c>
      <c r="D127" s="14">
        <f>январь!D126+февраль!D126+март!D126+апрель!D126+май!D126+июнь!D126+июль!D126+август!D126+сентябрь!D126+октябрь!D126+ноябрь!D126+декабрь!D126</f>
        <v>0</v>
      </c>
      <c r="E127" s="14">
        <f>январь!E126+февраль!E126+март!E126+апрель!E126+май!E126+июнь!E126+июль!E126+август!E126+сентябрь!E126+октябрь!E126+ноябрь!E126+декабрь!E126</f>
        <v>0</v>
      </c>
      <c r="F127" s="14">
        <f>январь!F126+февраль!F126+март!F126+апрель!F126+май!F126+июнь!F126+июль!F126+август!F126+сентябрь!F126+октябрь!F126+ноябрь!F126+декабрь!F126</f>
        <v>0</v>
      </c>
      <c r="G127" s="14">
        <f>январь!G126+февраль!G126+март!G126+апрель!G126+май!G126+июнь!G126+июль!G126+август!G126+сентябрь!G126+октябрь!G126+ноябрь!G126+декабрь!G126</f>
        <v>0</v>
      </c>
      <c r="H127" s="14">
        <f>январь!H126+февраль!H126+март!H126+апрель!H126+май!H126+июнь!H126+июль!H126+август!H126+сентябрь!H126+октябрь!H126+ноябрь!H126+декабрь!H126</f>
        <v>0</v>
      </c>
      <c r="I127" s="14">
        <f>январь!I126+февраль!I126+март!I126+апрель!I126+май!I126+июнь!I126+июль!I126+август!I126+сентябрь!I126+октябрь!I126+ноябрь!I126+декабрь!I126</f>
        <v>0</v>
      </c>
      <c r="J127" s="14">
        <f>январь!J126+февраль!J126+март!J126+апрель!J126+май!J126+июнь!J126+июль!J126+август!J126+сентябрь!J126+октябрь!J126+ноябрь!J126+декабрь!J126</f>
        <v>0</v>
      </c>
      <c r="K127" s="14">
        <f>январь!K126+февраль!K126+март!K126+апрель!K126+май!K126+июнь!K126+июль!K126+август!K126+сентябрь!K126+октябрь!K126+ноябрь!K126+декабрь!K126</f>
        <v>104.46</v>
      </c>
      <c r="L127" s="14">
        <f>январь!L126+февраль!L126+март!L126+апрель!L126+май!L126+июнь!L126+июль!L126+август!L126+сентябрь!L126+октябрь!L126+ноябрь!L126+декабрь!L126</f>
        <v>0</v>
      </c>
      <c r="M127" s="14">
        <f t="shared" si="1"/>
        <v>104.46</v>
      </c>
      <c r="N127" s="1"/>
    </row>
    <row r="128" spans="1:14" x14ac:dyDescent="0.25">
      <c r="A128" s="13">
        <v>120</v>
      </c>
      <c r="B128" s="14" t="s">
        <v>124</v>
      </c>
      <c r="C128" s="14">
        <f>январь!C127+февраль!C127+март!C127+апрель!C127+май!C127+июнь!C127+июль!C127+август!C127+сентябрь!C127+октябрь!C127+ноябрь!C127+декабрь!C127</f>
        <v>0</v>
      </c>
      <c r="D128" s="14">
        <f>январь!D127+февраль!D127+март!D127+апрель!D127+май!D127+июнь!D127+июль!D127+август!D127+сентябрь!D127+октябрь!D127+ноябрь!D127+декабрь!D127</f>
        <v>0</v>
      </c>
      <c r="E128" s="14">
        <f>январь!E127+февраль!E127+март!E127+апрель!E127+май!E127+июнь!E127+июль!E127+август!E127+сентябрь!E127+октябрь!E127+ноябрь!E127+декабрь!E127</f>
        <v>0</v>
      </c>
      <c r="F128" s="14">
        <f>январь!F127+февраль!F127+март!F127+апрель!F127+май!F127+июнь!F127+июль!F127+август!F127+сентябрь!F127+октябрь!F127+ноябрь!F127+декабрь!F127</f>
        <v>0</v>
      </c>
      <c r="G128" s="14">
        <f>январь!G127+февраль!G127+март!G127+апрель!G127+май!G127+июнь!G127+июль!G127+август!G127+сентябрь!G127+октябрь!G127+ноябрь!G127+декабрь!G127</f>
        <v>0</v>
      </c>
      <c r="H128" s="14">
        <f>январь!H127+февраль!H127+март!H127+апрель!H127+май!H127+июнь!H127+июль!H127+август!H127+сентябрь!H127+октябрь!H127+ноябрь!H127+декабрь!H127</f>
        <v>0</v>
      </c>
      <c r="I128" s="14">
        <f>январь!I127+февраль!I127+март!I127+апрель!I127+май!I127+июнь!I127+июль!I127+август!I127+сентябрь!I127+октябрь!I127+ноябрь!I127+декабрь!I127</f>
        <v>0</v>
      </c>
      <c r="J128" s="14">
        <f>январь!J127+февраль!J127+март!J127+апрель!J127+май!J127+июнь!J127+июль!J127+август!J127+сентябрь!J127+октябрь!J127+ноябрь!J127+декабрь!J127</f>
        <v>0</v>
      </c>
      <c r="K128" s="14">
        <f>январь!K127+февраль!K127+март!K127+апрель!K127+май!K127+июнь!K127+июль!K127+август!K127+сентябрь!K127+октябрь!K127+ноябрь!K127+декабрь!K127</f>
        <v>135.01</v>
      </c>
      <c r="L128" s="14">
        <f>январь!L127+февраль!L127+март!L127+апрель!L127+май!L127+июнь!L127+июль!L127+август!L127+сентябрь!L127+октябрь!L127+ноябрь!L127+декабрь!L127</f>
        <v>0</v>
      </c>
      <c r="M128" s="14">
        <f t="shared" si="1"/>
        <v>135.01</v>
      </c>
      <c r="N128" s="1"/>
    </row>
    <row r="129" spans="1:14" x14ac:dyDescent="0.25">
      <c r="A129" s="13">
        <v>121</v>
      </c>
      <c r="B129" s="14" t="s">
        <v>125</v>
      </c>
      <c r="C129" s="14">
        <f>январь!C128+февраль!C128+март!C128+апрель!C128+май!C128+июнь!C128+июль!C128+август!C128+сентябрь!C128+октябрь!C128+ноябрь!C128+декабрь!C128</f>
        <v>6.78</v>
      </c>
      <c r="D129" s="14">
        <f>январь!D128+февраль!D128+март!D128+апрель!D128+май!D128+июнь!D128+июль!D128+август!D128+сентябрь!D128+октябрь!D128+ноябрь!D128+декабрь!D128</f>
        <v>9.5</v>
      </c>
      <c r="E129" s="14">
        <f>январь!E128+февраль!E128+март!E128+апрель!E128+май!E128+июнь!E128+июль!E128+август!E128+сентябрь!E128+октябрь!E128+ноябрь!E128+декабрь!E128</f>
        <v>18.579999999999998</v>
      </c>
      <c r="F129" s="14">
        <f>январь!F128+февраль!F128+март!F128+апрель!F128+май!F128+июнь!F128+июль!F128+август!F128+сентябрь!F128+октябрь!F128+ноябрь!F128+декабрь!F128</f>
        <v>800.80000000000007</v>
      </c>
      <c r="G129" s="14">
        <f>январь!G128+февраль!G128+март!G128+апрель!G128+май!G128+июнь!G128+июль!G128+август!G128+сентябрь!G128+октябрь!G128+ноябрь!G128+декабрь!G128</f>
        <v>2346.6400000000003</v>
      </c>
      <c r="H129" s="14">
        <f>январь!H128+февраль!H128+март!H128+апрель!H128+май!H128+июнь!H128+июль!H128+август!H128+сентябрь!H128+октябрь!H128+ноябрь!H128+декабрь!H128</f>
        <v>260</v>
      </c>
      <c r="I129" s="14">
        <f>январь!I128+февраль!I128+март!I128+апрель!I128+май!I128+июнь!I128+июль!I128+август!I128+сентябрь!I128+октябрь!I128+ноябрь!I128+декабрь!I128</f>
        <v>3201.64</v>
      </c>
      <c r="J129" s="14">
        <f>январь!J128+февраль!J128+март!J128+апрель!J128+май!J128+июнь!J128+июль!J128+август!J128+сентябрь!J128+октябрь!J128+ноябрь!J128+декабрь!J128</f>
        <v>0</v>
      </c>
      <c r="K129" s="14">
        <f>январь!K128+февраль!K128+март!K128+апрель!K128+май!K128+июнь!K128+июль!K128+август!K128+сентябрь!K128+октябрь!K128+ноябрь!K128+декабрь!K128</f>
        <v>8786.56</v>
      </c>
      <c r="L129" s="14">
        <f>январь!L128+февраль!L128+март!L128+апрель!L128+май!L128+июнь!L128+июль!L128+август!L128+сентябрь!L128+октябрь!L128+ноябрь!L128+декабрь!L128</f>
        <v>2328.5700000000002</v>
      </c>
      <c r="M129" s="14">
        <f t="shared" si="1"/>
        <v>11115.13</v>
      </c>
      <c r="N129" s="1"/>
    </row>
    <row r="130" spans="1:14" x14ac:dyDescent="0.25">
      <c r="A130" s="13">
        <v>122</v>
      </c>
      <c r="B130" s="14" t="s">
        <v>126</v>
      </c>
      <c r="C130" s="14">
        <f>январь!C129+февраль!C129+март!C129+апрель!C129+май!C129+июнь!C129+июль!C129+август!C129+сентябрь!C129+октябрь!C129+ноябрь!C129+декабрь!C129</f>
        <v>0</v>
      </c>
      <c r="D130" s="14">
        <f>январь!D129+февраль!D129+март!D129+апрель!D129+май!D129+июнь!D129+июль!D129+август!D129+сентябрь!D129+октябрь!D129+ноябрь!D129+декабрь!D129</f>
        <v>0.6</v>
      </c>
      <c r="E130" s="14">
        <f>январь!E129+февраль!E129+март!E129+апрель!E129+май!E129+июнь!E129+июль!E129+август!E129+сентябрь!E129+октябрь!E129+ноябрь!E129+декабрь!E129</f>
        <v>0.6</v>
      </c>
      <c r="F130" s="14">
        <f>январь!F129+февраль!F129+март!F129+апрель!F129+май!F129+июнь!F129+июль!F129+август!F129+сентябрь!F129+октябрь!F129+ноябрь!F129+декабрь!F129</f>
        <v>25.86</v>
      </c>
      <c r="G130" s="14">
        <f>январь!G129+февраль!G129+март!G129+апрель!G129+май!G129+июнь!G129+июль!G129+август!G129+сентябрь!G129+октябрь!G129+ноябрь!G129+декабрь!G129</f>
        <v>75.78</v>
      </c>
      <c r="H130" s="14">
        <f>январь!H129+февраль!H129+март!H129+апрель!H129+май!H129+июнь!H129+июль!H129+август!H129+сентябрь!H129+октябрь!H129+ноябрь!H129+декабрь!H129</f>
        <v>0</v>
      </c>
      <c r="I130" s="14">
        <f>январь!I129+февраль!I129+март!I129+апрель!I129+май!I129+июнь!I129+июль!I129+август!I129+сентябрь!I129+октябрь!I129+ноябрь!I129+декабрь!I129</f>
        <v>0</v>
      </c>
      <c r="J130" s="14">
        <f>январь!J129+февраль!J129+март!J129+апрель!J129+май!J129+июнь!J129+июль!J129+август!J129+сентябрь!J129+октябрь!J129+ноябрь!J129+декабрь!J129</f>
        <v>0</v>
      </c>
      <c r="K130" s="14">
        <f>январь!K129+февраль!K129+март!K129+апрель!K129+май!K129+июнь!K129+июль!K129+август!K129+сентябрь!K129+октябрь!K129+ноябрь!K129+декабрь!K129</f>
        <v>335.85</v>
      </c>
      <c r="L130" s="14">
        <f>январь!L129+февраль!L129+март!L129+апрель!L129+май!L129+июнь!L129+июль!L129+август!L129+сентябрь!L129+октябрь!L129+ноябрь!L129+декабрь!L129</f>
        <v>0</v>
      </c>
      <c r="M130" s="14">
        <f t="shared" si="1"/>
        <v>335.85</v>
      </c>
      <c r="N130" s="1"/>
    </row>
    <row r="131" spans="1:14" x14ac:dyDescent="0.25">
      <c r="A131" s="13">
        <v>123</v>
      </c>
      <c r="B131" s="14" t="s">
        <v>127</v>
      </c>
      <c r="C131" s="14">
        <f>январь!C130+февраль!C130+март!C130+апрель!C130+май!C130+июнь!C130+июль!C130+август!C130+сентябрь!C130+октябрь!C130+ноябрь!C130+декабрь!C130</f>
        <v>0</v>
      </c>
      <c r="D131" s="14">
        <f>январь!D130+февраль!D130+март!D130+апрель!D130+май!D130+июнь!D130+июль!D130+август!D130+сентябрь!D130+октябрь!D130+ноябрь!D130+декабрь!D130</f>
        <v>0</v>
      </c>
      <c r="E131" s="14">
        <f>январь!E130+февраль!E130+март!E130+апрель!E130+май!E130+июнь!E130+июль!E130+август!E130+сентябрь!E130+октябрь!E130+ноябрь!E130+декабрь!E130</f>
        <v>0</v>
      </c>
      <c r="F131" s="14">
        <f>январь!F130+февраль!F130+март!F130+апрель!F130+май!F130+июнь!F130+июль!F130+август!F130+сентябрь!F130+октябрь!F130+ноябрь!F130+декабрь!F130</f>
        <v>0</v>
      </c>
      <c r="G131" s="14">
        <f>январь!G130+февраль!G130+март!G130+апрель!G130+май!G130+июнь!G130+июль!G130+август!G130+сентябрь!G130+октябрь!G130+ноябрь!G130+декабрь!G130</f>
        <v>0</v>
      </c>
      <c r="H131" s="14">
        <f>январь!H130+февраль!H130+март!H130+апрель!H130+май!H130+июнь!H130+июль!H130+август!H130+сентябрь!H130+октябрь!H130+ноябрь!H130+декабрь!H130</f>
        <v>0</v>
      </c>
      <c r="I131" s="14">
        <f>январь!I130+февраль!I130+март!I130+апрель!I130+май!I130+июнь!I130+июль!I130+август!I130+сентябрь!I130+октябрь!I130+ноябрь!I130+декабрь!I130</f>
        <v>0</v>
      </c>
      <c r="J131" s="14">
        <f>январь!J130+февраль!J130+март!J130+апрель!J130+май!J130+июнь!J130+июль!J130+август!J130+сентябрь!J130+октябрь!J130+ноябрь!J130+декабрь!J130</f>
        <v>0</v>
      </c>
      <c r="K131" s="14">
        <f>январь!K130+февраль!K130+март!K130+апрель!K130+май!K130+июнь!K130+июль!K130+август!K130+сентябрь!K130+октябрь!K130+ноябрь!K130+декабрь!K130</f>
        <v>311.33</v>
      </c>
      <c r="L131" s="14">
        <f>январь!L130+февраль!L130+март!L130+апрель!L130+май!L130+июнь!L130+июль!L130+август!L130+сентябрь!L130+октябрь!L130+ноябрь!L130+декабрь!L130</f>
        <v>0</v>
      </c>
      <c r="M131" s="14">
        <f t="shared" si="1"/>
        <v>311.33</v>
      </c>
      <c r="N131" s="1"/>
    </row>
    <row r="132" spans="1:14" x14ac:dyDescent="0.25">
      <c r="A132" s="13">
        <v>124</v>
      </c>
      <c r="B132" s="14" t="s">
        <v>128</v>
      </c>
      <c r="C132" s="14">
        <f>январь!C131+февраль!C131+март!C131+апрель!C131+май!C131+июнь!C131+июль!C131+август!C131+сентябрь!C131+октябрь!C131+ноябрь!C131+декабрь!C131</f>
        <v>0.5</v>
      </c>
      <c r="D132" s="14">
        <f>январь!D131+февраль!D131+март!D131+апрель!D131+май!D131+июнь!D131+июль!D131+август!D131+сентябрь!D131+октябрь!D131+ноябрь!D131+декабрь!D131</f>
        <v>0</v>
      </c>
      <c r="E132" s="14">
        <f>январь!E131+февраль!E131+март!E131+апрель!E131+май!E131+июнь!E131+июль!E131+август!E131+сентябрь!E131+октябрь!E131+ноябрь!E131+декабрь!E131</f>
        <v>0.5</v>
      </c>
      <c r="F132" s="14">
        <f>январь!F131+февраль!F131+март!F131+апрель!F131+май!F131+июнь!F131+июль!F131+август!F131+сентябрь!F131+октябрь!F131+ноябрь!F131+декабрь!F131</f>
        <v>21.55</v>
      </c>
      <c r="G132" s="14">
        <f>январь!G131+февраль!G131+март!G131+апрель!G131+май!G131+июнь!G131+июль!G131+август!G131+сентябрь!G131+октябрь!G131+ноябрь!G131+декабрь!G131</f>
        <v>63.15</v>
      </c>
      <c r="H132" s="14">
        <f>январь!H131+февраль!H131+март!H131+апрель!H131+май!H131+июнь!H131+июль!H131+август!H131+сентябрь!H131+октябрь!H131+ноябрь!H131+декабрь!H131</f>
        <v>0</v>
      </c>
      <c r="I132" s="14">
        <f>январь!I131+февраль!I131+март!I131+апрель!I131+май!I131+июнь!I131+июль!I131+август!I131+сентябрь!I131+октябрь!I131+ноябрь!I131+декабрь!I131</f>
        <v>0</v>
      </c>
      <c r="J132" s="14">
        <f>январь!J131+февраль!J131+март!J131+апрель!J131+май!J131+июнь!J131+июль!J131+август!J131+сентябрь!J131+октябрь!J131+ноябрь!J131+декабрь!J131</f>
        <v>0</v>
      </c>
      <c r="K132" s="14">
        <f>январь!K131+февраль!K131+март!K131+апрель!K131+май!K131+июнь!K131+июль!K131+август!K131+сентябрь!K131+октябрь!K131+ноябрь!K131+декабрь!K131</f>
        <v>371.21000000000004</v>
      </c>
      <c r="L132" s="14">
        <f>январь!L131+февраль!L131+март!L131+апрель!L131+май!L131+июнь!L131+июль!L131+август!L131+сентябрь!L131+октябрь!L131+ноябрь!L131+декабрь!L131</f>
        <v>0</v>
      </c>
      <c r="M132" s="14">
        <f t="shared" si="1"/>
        <v>371.21000000000004</v>
      </c>
      <c r="N132" s="1"/>
    </row>
    <row r="133" spans="1:14" x14ac:dyDescent="0.25">
      <c r="A133" s="13">
        <v>125</v>
      </c>
      <c r="B133" s="14" t="s">
        <v>129</v>
      </c>
      <c r="C133" s="14">
        <f>январь!C132+февраль!C132+март!C132+апрель!C132+май!C132+июнь!C132+июль!C132+август!C132+сентябрь!C132+октябрь!C132+ноябрь!C132+декабрь!C132</f>
        <v>14.49</v>
      </c>
      <c r="D133" s="14">
        <f>январь!D132+февраль!D132+март!D132+апрель!D132+май!D132+июнь!D132+июль!D132+август!D132+сентябрь!D132+октябрь!D132+ноябрь!D132+декабрь!D132</f>
        <v>0</v>
      </c>
      <c r="E133" s="14">
        <f>январь!E132+февраль!E132+март!E132+апрель!E132+май!E132+июнь!E132+июль!E132+август!E132+сентябрь!E132+октябрь!E132+ноябрь!E132+декабрь!E132</f>
        <v>14.49</v>
      </c>
      <c r="F133" s="14">
        <f>январь!F132+февраль!F132+март!F132+апрель!F132+май!F132+июнь!F132+июль!F132+август!F132+сентябрь!F132+октябрь!F132+ноябрь!F132+декабрь!F132</f>
        <v>624.52</v>
      </c>
      <c r="G133" s="14">
        <f>январь!G132+февраль!G132+март!G132+апрель!G132+май!G132+июнь!G132+июль!G132+август!G132+сентябрь!G132+октябрь!G132+ноябрь!G132+декабрь!G132</f>
        <v>1830.08</v>
      </c>
      <c r="H133" s="14">
        <f>январь!H132+февраль!H132+март!H132+апрель!H132+май!H132+июнь!H132+июль!H132+август!H132+сентябрь!H132+октябрь!H132+ноябрь!H132+декабрь!H132</f>
        <v>855.1</v>
      </c>
      <c r="I133" s="14">
        <f>январь!I132+февраль!I132+март!I132+апрель!I132+май!I132+июнь!I132+июль!I132+август!I132+сентябрь!I132+октябрь!I132+ноябрь!I132+декабрь!I132</f>
        <v>4354.8999999999996</v>
      </c>
      <c r="J133" s="14">
        <f>январь!J132+февраль!J132+март!J132+апрель!J132+май!J132+июнь!J132+июль!J132+август!J132+сентябрь!J132+октябрь!J132+ноябрь!J132+декабрь!J132</f>
        <v>0</v>
      </c>
      <c r="K133" s="14">
        <f>январь!K132+февраль!K132+март!K132+апрель!K132+май!K132+июнь!K132+июль!K132+август!K132+сентябрь!K132+октябрь!K132+ноябрь!K132+декабрь!K132</f>
        <v>10365.140000000001</v>
      </c>
      <c r="L133" s="14">
        <f>январь!L132+февраль!L132+март!L132+апрель!L132+май!L132+июнь!L132+июль!L132+август!L132+сентябрь!L132+октябрь!L132+ноябрь!L132+декабрь!L132</f>
        <v>0</v>
      </c>
      <c r="M133" s="14">
        <f t="shared" si="1"/>
        <v>10365.140000000001</v>
      </c>
      <c r="N133" s="1"/>
    </row>
    <row r="134" spans="1:14" x14ac:dyDescent="0.25">
      <c r="A134" s="13">
        <v>126</v>
      </c>
      <c r="B134" s="14" t="s">
        <v>130</v>
      </c>
      <c r="C134" s="14">
        <f>январь!C133+февраль!C133+март!C133+апрель!C133+май!C133+июнь!C133+июль!C133+август!C133+сентябрь!C133+октябрь!C133+ноябрь!C133+декабрь!C133</f>
        <v>0</v>
      </c>
      <c r="D134" s="14">
        <f>январь!D133+февраль!D133+март!D133+апрель!D133+май!D133+июнь!D133+июль!D133+август!D133+сентябрь!D133+октябрь!D133+ноябрь!D133+декабрь!D133</f>
        <v>0</v>
      </c>
      <c r="E134" s="14">
        <f>январь!E133+февраль!E133+март!E133+апрель!E133+май!E133+июнь!E133+июль!E133+август!E133+сентябрь!E133+октябрь!E133+ноябрь!E133+декабрь!E133</f>
        <v>0</v>
      </c>
      <c r="F134" s="14">
        <f>январь!F133+февраль!F133+март!F133+апрель!F133+май!F133+июнь!F133+июль!F133+август!F133+сентябрь!F133+октябрь!F133+ноябрь!F133+декабрь!F133</f>
        <v>0</v>
      </c>
      <c r="G134" s="14">
        <f>январь!G133+февраль!G133+март!G133+апрель!G133+май!G133+июнь!G133+июль!G133+август!G133+сентябрь!G133+октябрь!G133+ноябрь!G133+декабрь!G133</f>
        <v>0</v>
      </c>
      <c r="H134" s="14">
        <f>январь!H133+февраль!H133+март!H133+апрель!H133+май!H133+июнь!H133+июль!H133+август!H133+сентябрь!H133+октябрь!H133+ноябрь!H133+декабрь!H133</f>
        <v>0</v>
      </c>
      <c r="I134" s="14">
        <f>январь!I133+февраль!I133+март!I133+апрель!I133+май!I133+июнь!I133+июль!I133+август!I133+сентябрь!I133+октябрь!I133+ноябрь!I133+декабрь!I133</f>
        <v>0</v>
      </c>
      <c r="J134" s="14">
        <f>январь!J133+февраль!J133+март!J133+апрель!J133+май!J133+июнь!J133+июль!J133+август!J133+сентябрь!J133+октябрь!J133+ноябрь!J133+декабрь!J133</f>
        <v>0</v>
      </c>
      <c r="K134" s="14">
        <f>январь!K133+февраль!K133+март!K133+апрель!K133+май!K133+июнь!K133+июль!K133+август!K133+сентябрь!K133+октябрь!K133+ноябрь!K133+декабрь!K133</f>
        <v>282.86</v>
      </c>
      <c r="L134" s="14">
        <f>январь!L133+февраль!L133+март!L133+апрель!L133+май!L133+июнь!L133+июль!L133+август!L133+сентябрь!L133+октябрь!L133+ноябрь!L133+декабрь!L133</f>
        <v>0</v>
      </c>
      <c r="M134" s="14">
        <f t="shared" si="1"/>
        <v>282.86</v>
      </c>
      <c r="N134" s="1"/>
    </row>
    <row r="135" spans="1:14" x14ac:dyDescent="0.25">
      <c r="A135" s="13">
        <v>127</v>
      </c>
      <c r="B135" s="14" t="s">
        <v>131</v>
      </c>
      <c r="C135" s="14">
        <f>январь!C134+февраль!C134+март!C134+апрель!C134+май!C134+июнь!C134+июль!C134+август!C134+сентябрь!C134+октябрь!C134+ноябрь!C134+декабрь!C134</f>
        <v>0</v>
      </c>
      <c r="D135" s="14">
        <f>январь!D134+февраль!D134+март!D134+апрель!D134+май!D134+июнь!D134+июль!D134+август!D134+сентябрь!D134+октябрь!D134+ноябрь!D134+декабрь!D134</f>
        <v>0</v>
      </c>
      <c r="E135" s="14">
        <f>январь!E134+февраль!E134+март!E134+апрель!E134+май!E134+июнь!E134+июль!E134+август!E134+сентябрь!E134+октябрь!E134+ноябрь!E134+декабрь!E134</f>
        <v>0</v>
      </c>
      <c r="F135" s="14">
        <f>январь!F134+февраль!F134+март!F134+апрель!F134+май!F134+июнь!F134+июль!F134+август!F134+сентябрь!F134+октябрь!F134+ноябрь!F134+декабрь!F134</f>
        <v>0</v>
      </c>
      <c r="G135" s="14">
        <f>январь!G134+февраль!G134+март!G134+апрель!G134+май!G134+июнь!G134+июль!G134+август!G134+сентябрь!G134+октябрь!G134+ноябрь!G134+декабрь!G134</f>
        <v>0</v>
      </c>
      <c r="H135" s="14">
        <f>январь!H134+февраль!H134+март!H134+апрель!H134+май!H134+июнь!H134+июль!H134+август!H134+сентябрь!H134+октябрь!H134+ноябрь!H134+декабрь!H134</f>
        <v>0</v>
      </c>
      <c r="I135" s="14">
        <f>январь!I134+февраль!I134+март!I134+апрель!I134+май!I134+июнь!I134+июль!I134+август!I134+сентябрь!I134+октябрь!I134+ноябрь!I134+декабрь!I134</f>
        <v>0</v>
      </c>
      <c r="J135" s="14">
        <f>январь!J134+февраль!J134+март!J134+апрель!J134+май!J134+июнь!J134+июль!J134+август!J134+сентябрь!J134+октябрь!J134+ноябрь!J134+декабрь!J134</f>
        <v>0</v>
      </c>
      <c r="K135" s="14">
        <f>январь!K134+февраль!K134+март!K134+апрель!K134+май!K134+июнь!K134+июль!K134+август!K134+сентябрь!K134+октябрь!K134+ноябрь!K134+декабрь!K134</f>
        <v>270.69</v>
      </c>
      <c r="L135" s="14">
        <f>январь!L134+февраль!L134+март!L134+апрель!L134+май!L134+июнь!L134+июль!L134+август!L134+сентябрь!L134+октябрь!L134+ноябрь!L134+декабрь!L134</f>
        <v>0</v>
      </c>
      <c r="M135" s="14">
        <f t="shared" si="1"/>
        <v>270.69</v>
      </c>
      <c r="N135" s="1"/>
    </row>
    <row r="136" spans="1:14" x14ac:dyDescent="0.25">
      <c r="A136" s="13">
        <v>128</v>
      </c>
      <c r="B136" s="14" t="s">
        <v>132</v>
      </c>
      <c r="C136" s="14">
        <f>январь!C135+февраль!C135+март!C135+апрель!C135+май!C135+июнь!C135+июль!C135+август!C135+сентябрь!C135+октябрь!C135+ноябрь!C135+декабрь!C135</f>
        <v>0</v>
      </c>
      <c r="D136" s="14">
        <f>январь!D135+февраль!D135+март!D135+апрель!D135+май!D135+июнь!D135+июль!D135+август!D135+сентябрь!D135+октябрь!D135+ноябрь!D135+декабрь!D135</f>
        <v>0</v>
      </c>
      <c r="E136" s="14">
        <f>январь!E135+февраль!E135+март!E135+апрель!E135+май!E135+июнь!E135+июль!E135+август!E135+сентябрь!E135+октябрь!E135+ноябрь!E135+декабрь!E135</f>
        <v>0</v>
      </c>
      <c r="F136" s="14">
        <f>январь!F135+февраль!F135+март!F135+апрель!F135+май!F135+июнь!F135+июль!F135+август!F135+сентябрь!F135+октябрь!F135+ноябрь!F135+декабрь!F135</f>
        <v>0</v>
      </c>
      <c r="G136" s="14">
        <f>январь!G135+февраль!G135+март!G135+апрель!G135+май!G135+июнь!G135+июль!G135+август!G135+сентябрь!G135+октябрь!G135+ноябрь!G135+декабрь!G135</f>
        <v>0</v>
      </c>
      <c r="H136" s="14">
        <f>январь!H135+февраль!H135+март!H135+апрель!H135+май!H135+июнь!H135+июль!H135+август!H135+сентябрь!H135+октябрь!H135+ноябрь!H135+декабрь!H135</f>
        <v>0</v>
      </c>
      <c r="I136" s="14">
        <f>январь!I135+февраль!I135+март!I135+апрель!I135+май!I135+июнь!I135+июль!I135+август!I135+сентябрь!I135+октябрь!I135+ноябрь!I135+декабрь!I135</f>
        <v>0</v>
      </c>
      <c r="J136" s="14">
        <f>январь!J135+февраль!J135+март!J135+апрель!J135+май!J135+июнь!J135+июль!J135+август!J135+сентябрь!J135+октябрь!J135+ноябрь!J135+декабрь!J135</f>
        <v>0</v>
      </c>
      <c r="K136" s="14">
        <f>январь!K135+февраль!K135+март!K135+апрель!K135+май!K135+июнь!K135+июль!K135+август!K135+сентябрь!K135+октябрь!K135+ноябрь!K135+декабрь!K135</f>
        <v>247.27</v>
      </c>
      <c r="L136" s="14">
        <f>январь!L135+февраль!L135+март!L135+апрель!L135+май!L135+июнь!L135+июль!L135+август!L135+сентябрь!L135+октябрь!L135+ноябрь!L135+декабрь!L135</f>
        <v>0</v>
      </c>
      <c r="M136" s="14">
        <f t="shared" si="1"/>
        <v>247.27</v>
      </c>
      <c r="N136" s="1"/>
    </row>
    <row r="137" spans="1:14" x14ac:dyDescent="0.25">
      <c r="A137" s="13">
        <v>129</v>
      </c>
      <c r="B137" s="14" t="s">
        <v>133</v>
      </c>
      <c r="C137" s="14">
        <f>январь!C136+февраль!C136+март!C136+апрель!C136+май!C136+июнь!C136+июль!C136+август!C136+сентябрь!C136+октябрь!C136+ноябрь!C136+декабрь!C136</f>
        <v>0.6</v>
      </c>
      <c r="D137" s="14">
        <f>январь!D136+февраль!D136+март!D136+апрель!D136+май!D136+июнь!D136+июль!D136+август!D136+сентябрь!D136+октябрь!D136+ноябрь!D136+декабрь!D136</f>
        <v>0</v>
      </c>
      <c r="E137" s="14">
        <f>январь!E136+февраль!E136+март!E136+апрель!E136+май!E136+июнь!E136+июль!E136+август!E136+сентябрь!E136+октябрь!E136+ноябрь!E136+декабрь!E136</f>
        <v>0.6</v>
      </c>
      <c r="F137" s="14">
        <f>январь!F136+февраль!F136+март!F136+апрель!F136+май!F136+июнь!F136+июль!F136+август!F136+сентябрь!F136+октябрь!F136+ноябрь!F136+декабрь!F136</f>
        <v>25.86</v>
      </c>
      <c r="G137" s="14">
        <f>январь!G136+февраль!G136+март!G136+апрель!G136+май!G136+июнь!G136+июль!G136+август!G136+сентябрь!G136+октябрь!G136+ноябрь!G136+декабрь!G136</f>
        <v>75.78</v>
      </c>
      <c r="H137" s="14">
        <f>январь!H136+февраль!H136+март!H136+апрель!H136+май!H136+июнь!H136+июль!H136+август!H136+сентябрь!H136+октябрь!H136+ноябрь!H136+декабрь!H136</f>
        <v>0</v>
      </c>
      <c r="I137" s="14">
        <f>январь!I136+февраль!I136+март!I136+апрель!I136+май!I136+июнь!I136+июль!I136+август!I136+сентябрь!I136+октябрь!I136+ноябрь!I136+декабрь!I136</f>
        <v>845.3</v>
      </c>
      <c r="J137" s="14">
        <f>январь!J136+февраль!J136+март!J136+апрель!J136+май!J136+июнь!J136+июль!J136+август!J136+сентябрь!J136+октябрь!J136+ноябрь!J136+декабрь!J136</f>
        <v>0</v>
      </c>
      <c r="K137" s="14">
        <f>январь!K136+февраль!K136+март!K136+апрель!K136+май!K136+июнь!K136+июль!K136+август!K136+сентябрь!K136+октябрь!K136+ноябрь!K136+декабрь!K136</f>
        <v>1173.3599999999999</v>
      </c>
      <c r="L137" s="14">
        <f>январь!L136+февраль!L136+март!L136+апрель!L136+май!L136+июнь!L136+июль!L136+август!L136+сентябрь!L136+октябрь!L136+ноябрь!L136+декабрь!L136</f>
        <v>2357.02</v>
      </c>
      <c r="M137" s="14">
        <f t="shared" si="1"/>
        <v>3530.38</v>
      </c>
      <c r="N137" s="1"/>
    </row>
    <row r="138" spans="1:14" x14ac:dyDescent="0.25">
      <c r="A138" s="13">
        <v>130</v>
      </c>
      <c r="B138" s="14" t="s">
        <v>134</v>
      </c>
      <c r="C138" s="14">
        <f>январь!C137+февраль!C137+март!C137+апрель!C137+май!C137+июнь!C137+июль!C137+август!C137+сентябрь!C137+октябрь!C137+ноябрь!C137+декабрь!C137</f>
        <v>1.2</v>
      </c>
      <c r="D138" s="14">
        <f>январь!D137+февраль!D137+март!D137+апрель!D137+май!D137+июнь!D137+июль!D137+август!D137+сентябрь!D137+октябрь!D137+ноябрь!D137+декабрь!D137</f>
        <v>0</v>
      </c>
      <c r="E138" s="14">
        <f>январь!E137+февраль!E137+март!E137+апрель!E137+май!E137+июнь!E137+июль!E137+август!E137+сентябрь!E137+октябрь!E137+ноябрь!E137+декабрь!E137</f>
        <v>1.2</v>
      </c>
      <c r="F138" s="14">
        <f>январь!F137+февраль!F137+март!F137+апрель!F137+май!F137+июнь!F137+июль!F137+август!F137+сентябрь!F137+октябрь!F137+ноябрь!F137+декабрь!F137</f>
        <v>51.72</v>
      </c>
      <c r="G138" s="14">
        <f>январь!G137+февраль!G137+март!G137+апрель!G137+май!G137+июнь!G137+июль!G137+август!G137+сентябрь!G137+октябрь!G137+ноябрь!G137+декабрь!G137</f>
        <v>151.56</v>
      </c>
      <c r="H138" s="14">
        <f>январь!H137+февраль!H137+март!H137+апрель!H137+май!H137+июнь!H137+июль!H137+август!H137+сентябрь!H137+октябрь!H137+ноябрь!H137+декабрь!H137</f>
        <v>0</v>
      </c>
      <c r="I138" s="14">
        <f>январь!I137+февраль!I137+март!I137+апрель!I137+май!I137+июнь!I137+июль!I137+август!I137+сентябрь!I137+октябрь!I137+ноябрь!I137+декабрь!I137</f>
        <v>1741.96</v>
      </c>
      <c r="J138" s="14">
        <f>январь!J137+февраль!J137+март!J137+апрель!J137+май!J137+июнь!J137+июль!J137+август!J137+сентябрь!J137+октябрь!J137+ноябрь!J137+декабрь!J137</f>
        <v>0</v>
      </c>
      <c r="K138" s="14">
        <f>январь!K137+февраль!K137+март!K137+апрель!K137+май!K137+июнь!K137+июль!K137+август!K137+сентябрь!K137+октябрь!K137+ноябрь!K137+декабрь!K137</f>
        <v>2518.84</v>
      </c>
      <c r="L138" s="14">
        <f>январь!L137+февраль!L137+март!L137+апрель!L137+май!L137+июнь!L137+июль!L137+август!L137+сентябрь!L137+октябрь!L137+ноябрь!L137+декабрь!L137</f>
        <v>16110.03</v>
      </c>
      <c r="M138" s="14">
        <f t="shared" ref="M138:M173" si="2">K138+L138</f>
        <v>18628.870000000003</v>
      </c>
      <c r="N138" s="1"/>
    </row>
    <row r="139" spans="1:14" x14ac:dyDescent="0.25">
      <c r="A139" s="13">
        <v>131</v>
      </c>
      <c r="B139" s="14" t="s">
        <v>135</v>
      </c>
      <c r="C139" s="14">
        <f>январь!C138+февраль!C138+март!C138+апрель!C138+май!C138+июнь!C138+июль!C138+август!C138+сентябрь!C138+октябрь!C138+ноябрь!C138+декабрь!C138</f>
        <v>93.759999999999991</v>
      </c>
      <c r="D139" s="14">
        <f>январь!D138+февраль!D138+март!D138+апрель!D138+май!D138+июнь!D138+июль!D138+август!D138+сентябрь!D138+октябрь!D138+ноябрь!D138+декабрь!D138</f>
        <v>82.65</v>
      </c>
      <c r="E139" s="14">
        <f>январь!E138+февраль!E138+март!E138+апрель!E138+май!E138+июнь!E138+июль!E138+август!E138+сентябрь!E138+октябрь!E138+ноябрь!E138+декабрь!E138</f>
        <v>176.41</v>
      </c>
      <c r="F139" s="14">
        <f>январь!F138+февраль!F138+март!F138+апрель!F138+май!F138+июнь!F138+июль!F138+август!F138+сентябрь!F138+октябрь!F138+ноябрь!F138+декабрь!F138</f>
        <v>12866.84</v>
      </c>
      <c r="G139" s="14">
        <f>январь!G138+февраль!G138+март!G138+апрель!G138+май!G138+июнь!G138+июль!G138+август!G138+сентябрь!G138+октябрь!G138+ноябрь!G138+декабрь!G138</f>
        <v>39260.07</v>
      </c>
      <c r="H139" s="14">
        <f>январь!H138+февраль!H138+март!H138+апрель!H138+май!H138+июнь!H138+июль!H138+август!H138+сентябрь!H138+октябрь!H138+ноябрь!H138+декабрь!H138</f>
        <v>22990.9</v>
      </c>
      <c r="I139" s="14">
        <f>январь!I138+февраль!I138+март!I138+апрель!I138+май!I138+июнь!I138+июль!I138+август!I138+сентябрь!I138+октябрь!I138+ноябрь!I138+декабрь!I138</f>
        <v>5801.42</v>
      </c>
      <c r="J139" s="14">
        <f>январь!J138+февраль!J138+март!J138+апрель!J138+май!J138+июнь!J138+июль!J138+август!J138+сентябрь!J138+октябрь!J138+ноябрь!J138+декабрь!J138</f>
        <v>4271.87</v>
      </c>
      <c r="K139" s="14">
        <f>январь!K138+февраль!K138+март!K138+апрель!K138+май!K138+июнь!K138+июль!K138+август!K138+сентябрь!K138+октябрь!K138+ноябрь!K138+декабрь!K138</f>
        <v>132751.02000000002</v>
      </c>
      <c r="L139" s="14">
        <f>январь!L138+февраль!L138+март!L138+апрель!L138+май!L138+июнь!L138+июль!L138+август!L138+сентябрь!L138+октябрь!L138+ноябрь!L138+декабрь!L138</f>
        <v>45992.03</v>
      </c>
      <c r="M139" s="14">
        <f t="shared" si="2"/>
        <v>178743.05000000002</v>
      </c>
      <c r="N139" s="1"/>
    </row>
    <row r="140" spans="1:14" x14ac:dyDescent="0.25">
      <c r="A140" s="13">
        <v>132</v>
      </c>
      <c r="B140" s="14" t="s">
        <v>136</v>
      </c>
      <c r="C140" s="14">
        <f>январь!C139+февраль!C139+март!C139+апрель!C139+май!C139+июнь!C139+июль!C139+август!C139+сентябрь!C139+октябрь!C139+ноябрь!C139+декабрь!C139</f>
        <v>97.28</v>
      </c>
      <c r="D140" s="14">
        <f>январь!D139+февраль!D139+март!D139+апрель!D139+май!D139+июнь!D139+июль!D139+август!D139+сентябрь!D139+октябрь!D139+ноябрь!D139+декабрь!D139</f>
        <v>1.44</v>
      </c>
      <c r="E140" s="14">
        <f>январь!E139+февраль!E139+март!E139+апрель!E139+май!E139+июнь!E139+июль!E139+август!E139+сентябрь!E139+октябрь!E139+ноябрь!E139+декабрь!E139</f>
        <v>98.72</v>
      </c>
      <c r="F140" s="14">
        <f>январь!F139+февраль!F139+март!F139+апрель!F139+май!F139+июнь!F139+июль!F139+август!F139+сентябрь!F139+октябрь!F139+ноябрь!F139+декабрь!F139</f>
        <v>11090.300000000001</v>
      </c>
      <c r="G140" s="14">
        <f>январь!G139+февраль!G139+март!G139+апрель!G139+май!G139+июнь!G139+июль!G139+август!G139+сентябрь!G139+октябрь!G139+ноябрь!G139+декабрь!G139</f>
        <v>29561.019999999997</v>
      </c>
      <c r="H140" s="14">
        <f>январь!H139+февраль!H139+март!H139+апрель!H139+май!H139+июнь!H139+июль!H139+август!H139+сентябрь!H139+октябрь!H139+ноябрь!H139+декабрь!H139</f>
        <v>185.88</v>
      </c>
      <c r="I140" s="14">
        <f>январь!I139+февраль!I139+март!I139+апрель!I139+май!I139+июнь!I139+июль!I139+август!I139+сентябрь!I139+октябрь!I139+ноябрь!I139+декабрь!I139</f>
        <v>14825.849999999999</v>
      </c>
      <c r="J140" s="14">
        <f>январь!J139+февраль!J139+март!J139+апрель!J139+май!J139+июнь!J139+июль!J139+август!J139+сентябрь!J139+октябрь!J139+ноябрь!J139+декабрь!J139</f>
        <v>3666.6600000000003</v>
      </c>
      <c r="K140" s="14">
        <f>январь!K139+февраль!K139+март!K139+апрель!K139+май!K139+июнь!K139+июль!K139+август!K139+сентябрь!K139+октябрь!K139+ноябрь!K139+декабрь!K139</f>
        <v>80811.06</v>
      </c>
      <c r="L140" s="14">
        <f>январь!L139+февраль!L139+март!L139+апрель!L139+май!L139+июнь!L139+июль!L139+август!L139+сентябрь!L139+октябрь!L139+ноябрь!L139+декабрь!L139</f>
        <v>29859.74</v>
      </c>
      <c r="M140" s="14">
        <f t="shared" si="2"/>
        <v>110670.8</v>
      </c>
      <c r="N140" s="1"/>
    </row>
    <row r="141" spans="1:14" x14ac:dyDescent="0.25">
      <c r="A141" s="13">
        <v>133</v>
      </c>
      <c r="B141" s="14" t="s">
        <v>137</v>
      </c>
      <c r="C141" s="14">
        <f>январь!C140+февраль!C140+март!C140+апрель!C140+май!C140+июнь!C140+июль!C140+август!C140+сентябрь!C140+октябрь!C140+ноябрь!C140+декабрь!C140</f>
        <v>78.88</v>
      </c>
      <c r="D141" s="14">
        <f>январь!D140+февраль!D140+март!D140+апрель!D140+май!D140+июнь!D140+июль!D140+август!D140+сентябрь!D140+октябрь!D140+ноябрь!D140+декабрь!D140</f>
        <v>2.5700000000000003</v>
      </c>
      <c r="E141" s="14">
        <f>январь!E140+февраль!E140+март!E140+апрель!E140+май!E140+июнь!E140+июль!E140+август!E140+сентябрь!E140+октябрь!E140+ноябрь!E140+декабрь!E140</f>
        <v>118.92</v>
      </c>
      <c r="F141" s="14">
        <f>январь!F140+февраль!F140+март!F140+апрель!F140+май!F140+июнь!F140+июль!F140+август!F140+сентябрь!F140+октябрь!F140+ноябрь!F140+декабрь!F140</f>
        <v>9198.16</v>
      </c>
      <c r="G141" s="14">
        <f>январь!G140+февраль!G140+март!G140+апрель!G140+май!G140+июнь!G140+июль!G140+август!G140+сентябрь!G140+октябрь!G140+ноябрь!G140+декабрь!G140</f>
        <v>27804.190000000002</v>
      </c>
      <c r="H141" s="14">
        <f>январь!H140+февраль!H140+март!H140+апрель!H140+май!H140+июнь!H140+июль!H140+август!H140+сентябрь!H140+октябрь!H140+ноябрь!H140+декабрь!H140</f>
        <v>7233.86</v>
      </c>
      <c r="I141" s="14">
        <f>январь!I140+февраль!I140+март!I140+апрель!I140+май!I140+июнь!I140+июль!I140+август!I140+сентябрь!I140+октябрь!I140+ноябрь!I140+декабрь!I140</f>
        <v>7090.630000000001</v>
      </c>
      <c r="J141" s="14">
        <f>январь!J140+февраль!J140+март!J140+апрель!J140+май!J140+июнь!J140+июль!J140+август!J140+сентябрь!J140+октябрь!J140+ноябрь!J140+декабрь!J140</f>
        <v>2988.04</v>
      </c>
      <c r="K141" s="14">
        <f>январь!K140+февраль!K140+март!K140+апрель!K140+май!K140+июнь!K140+июль!K140+август!K140+сентябрь!K140+октябрь!K140+ноябрь!K140+декабрь!K140</f>
        <v>87471.27</v>
      </c>
      <c r="L141" s="14">
        <f>январь!L140+февраль!L140+март!L140+апрель!L140+май!L140+июнь!L140+июль!L140+август!L140+сентябрь!L140+октябрь!L140+ноябрь!L140+декабрь!L140</f>
        <v>5474.6200000000008</v>
      </c>
      <c r="M141" s="14">
        <f t="shared" si="2"/>
        <v>92945.89</v>
      </c>
      <c r="N141" s="1"/>
    </row>
    <row r="142" spans="1:14" x14ac:dyDescent="0.25">
      <c r="A142" s="13">
        <v>134</v>
      </c>
      <c r="B142" s="14" t="s">
        <v>138</v>
      </c>
      <c r="C142" s="14">
        <f>январь!C141+февраль!C141+март!C141+апрель!C141+май!C141+июнь!C141+июль!C141+август!C141+сентябрь!C141+октябрь!C141+ноябрь!C141+декабрь!C141</f>
        <v>103.2</v>
      </c>
      <c r="D142" s="14">
        <f>январь!D141+февраль!D141+март!D141+апрель!D141+май!D141+июнь!D141+июль!D141+август!D141+сентябрь!D141+октябрь!D141+ноябрь!D141+декабрь!D141</f>
        <v>85.759999999999991</v>
      </c>
      <c r="E142" s="14">
        <f>январь!E141+февраль!E141+март!E141+апрель!E141+май!E141+июнь!E141+июль!E141+август!E141+сентябрь!E141+октябрь!E141+ноябрь!E141+декабрь!E141</f>
        <v>188.96</v>
      </c>
      <c r="F142" s="14">
        <f>январь!F141+февраль!F141+март!F141+апрель!F141+май!F141+июнь!F141+июль!F141+август!F141+сентябрь!F141+октябрь!F141+ноябрь!F141+декабрь!F141</f>
        <v>11154.41</v>
      </c>
      <c r="G142" s="14">
        <f>январь!G141+февраль!G141+март!G141+апрель!G141+май!G141+июнь!G141+июль!G141+август!G141+сентябрь!G141+октябрь!G141+ноябрь!G141+декабрь!G141</f>
        <v>36960.94</v>
      </c>
      <c r="H142" s="14">
        <f>январь!H141+февраль!H141+март!H141+апрель!H141+май!H141+июнь!H141+июль!H141+август!H141+сентябрь!H141+октябрь!H141+ноябрь!H141+декабрь!H141</f>
        <v>1692.8100000000002</v>
      </c>
      <c r="I142" s="14">
        <f>январь!I141+февраль!I141+март!I141+апрель!I141+май!I141+июнь!I141+июль!I141+август!I141+сентябрь!I141+октябрь!I141+ноябрь!I141+декабрь!I141</f>
        <v>8057.53</v>
      </c>
      <c r="J142" s="14">
        <f>январь!J141+февраль!J141+март!J141+апрель!J141+май!J141+июнь!J141+июль!J141+август!J141+сентябрь!J141+октябрь!J141+ноябрь!J141+декабрь!J141</f>
        <v>3296.99</v>
      </c>
      <c r="K142" s="14">
        <f>январь!K141+февраль!K141+март!K141+апрель!K141+май!K141+июнь!K141+июль!K141+август!K141+сентябрь!K141+октябрь!K141+ноябрь!K141+декабрь!K141</f>
        <v>93259.31</v>
      </c>
      <c r="L142" s="14">
        <f>январь!L141+февраль!L141+март!L141+апрель!L141+май!L141+июнь!L141+июль!L141+август!L141+сентябрь!L141+октябрь!L141+ноябрь!L141+декабрь!L141</f>
        <v>22346.6</v>
      </c>
      <c r="M142" s="14">
        <f t="shared" si="2"/>
        <v>115605.91</v>
      </c>
      <c r="N142" s="1"/>
    </row>
    <row r="143" spans="1:14" x14ac:dyDescent="0.25">
      <c r="A143" s="13">
        <v>135</v>
      </c>
      <c r="B143" s="14" t="s">
        <v>139</v>
      </c>
      <c r="C143" s="14">
        <f>январь!C142+февраль!C142+март!C142+апрель!C142+май!C142+июнь!C142+июль!C142+август!C142+сентябрь!C142+октябрь!C142+ноябрь!C142+декабрь!C142</f>
        <v>115.04</v>
      </c>
      <c r="D143" s="14">
        <f>январь!D142+февраль!D142+март!D142+апрель!D142+май!D142+июнь!D142+июль!D142+август!D142+сентябрь!D142+октябрь!D142+ноябрь!D142+декабрь!D142</f>
        <v>1.28</v>
      </c>
      <c r="E143" s="14">
        <f>январь!E142+февраль!E142+март!E142+апрель!E142+май!E142+июнь!E142+июль!E142+август!E142+сентябрь!E142+октябрь!E142+ноябрь!E142+декабрь!E142</f>
        <v>116.32000000000001</v>
      </c>
      <c r="F143" s="14">
        <f>январь!F142+февраль!F142+март!F142+апрель!F142+май!F142+июнь!F142+июль!F142+август!F142+сентябрь!F142+октябрь!F142+ноябрь!F142+декабрь!F142</f>
        <v>8023.64</v>
      </c>
      <c r="G143" s="14">
        <f>январь!G142+февраль!G142+март!G142+апрель!G142+май!G142+июнь!G142+июль!G142+август!G142+сентябрь!G142+октябрь!G142+ноябрь!G142+декабрь!G142</f>
        <v>25336.440000000002</v>
      </c>
      <c r="H143" s="14">
        <f>январь!H142+февраль!H142+март!H142+апрель!H142+май!H142+июнь!H142+июль!H142+август!H142+сентябрь!H142+октябрь!H142+ноябрь!H142+декабрь!H142</f>
        <v>427.76</v>
      </c>
      <c r="I143" s="14">
        <f>январь!I142+февраль!I142+март!I142+апрель!I142+май!I142+июнь!I142+июль!I142+август!I142+сентябрь!I142+октябрь!I142+ноябрь!I142+декабрь!I142</f>
        <v>9669.0300000000007</v>
      </c>
      <c r="J143" s="14">
        <f>январь!J142+февраль!J142+март!J142+апрель!J142+май!J142+июнь!J142+июль!J142+август!J142+сентябрь!J142+октябрь!J142+ноябрь!J142+декабрь!J142</f>
        <v>3262.14</v>
      </c>
      <c r="K143" s="14">
        <f>январь!K142+февраль!K142+март!K142+апрель!K142+май!K142+июнь!K142+июль!K142+август!K142+сентябрь!K142+октябрь!K142+ноябрь!K142+декабрь!K142</f>
        <v>66031.58</v>
      </c>
      <c r="L143" s="14">
        <f>январь!L142+февраль!L142+март!L142+апрель!L142+май!L142+июнь!L142+июль!L142+август!L142+сентябрь!L142+октябрь!L142+ноябрь!L142+декабрь!L142</f>
        <v>18723.330000000002</v>
      </c>
      <c r="M143" s="14">
        <f t="shared" si="2"/>
        <v>84754.91</v>
      </c>
      <c r="N143" s="1"/>
    </row>
    <row r="144" spans="1:14" x14ac:dyDescent="0.25">
      <c r="A144" s="13">
        <v>136</v>
      </c>
      <c r="B144" s="14" t="s">
        <v>140</v>
      </c>
      <c r="C144" s="14">
        <f>январь!C143+февраль!C143+март!C143+апрель!C143+май!C143+июнь!C143+июль!C143+август!C143+сентябрь!C143+октябрь!C143+ноябрь!C143+декабрь!C143</f>
        <v>103.28999999999999</v>
      </c>
      <c r="D144" s="14">
        <f>январь!D143+февраль!D143+март!D143+апрель!D143+май!D143+июнь!D143+июль!D143+август!D143+сентябрь!D143+октябрь!D143+ноябрь!D143+декабрь!D143</f>
        <v>0</v>
      </c>
      <c r="E144" s="14">
        <f>январь!E143+февраль!E143+март!E143+апрель!E143+май!E143+июнь!E143+июль!E143+август!E143+сентябрь!E143+октябрь!E143+ноябрь!E143+декабрь!E143</f>
        <v>103.28999999999999</v>
      </c>
      <c r="F144" s="14">
        <f>январь!F143+февраль!F143+март!F143+апрель!F143+май!F143+июнь!F143+июль!F143+август!F143+сентябрь!F143+октябрь!F143+ноябрь!F143+декабрь!F143</f>
        <v>5787.8899999999994</v>
      </c>
      <c r="G144" s="14">
        <f>январь!G143+февраль!G143+март!G143+апрель!G143+май!G143+июнь!G143+июль!G143+август!G143+сентябрь!G143+октябрь!G143+ноябрь!G143+декабрь!G143</f>
        <v>19654.649999999998</v>
      </c>
      <c r="H144" s="14">
        <f>январь!H143+февраль!H143+март!H143+апрель!H143+май!H143+июнь!H143+июль!H143+август!H143+сентябрь!H143+октябрь!H143+ноябрь!H143+декабрь!H143</f>
        <v>294</v>
      </c>
      <c r="I144" s="14">
        <f>январь!I143+февраль!I143+март!I143+апрель!I143+май!I143+июнь!I143+июль!I143+август!I143+сентябрь!I143+октябрь!I143+ноябрь!I143+декабрь!I143</f>
        <v>10313.64</v>
      </c>
      <c r="J144" s="14">
        <f>январь!J143+февраль!J143+март!J143+апрель!J143+май!J143+июнь!J143+июль!J143+август!J143+сентябрь!J143+октябрь!J143+ноябрь!J143+декабрь!J143</f>
        <v>3324.08</v>
      </c>
      <c r="K144" s="14">
        <f>январь!K143+февраль!K143+март!K143+апрель!K143+май!K143+июнь!K143+июль!K143+август!K143+сентябрь!K143+октябрь!K143+ноябрь!K143+декабрь!K143</f>
        <v>56760.79</v>
      </c>
      <c r="L144" s="14">
        <f>январь!L143+февраль!L143+март!L143+апрель!L143+май!L143+июнь!L143+июль!L143+август!L143+сентябрь!L143+октябрь!L143+ноябрь!L143+декабрь!L143</f>
        <v>532.71</v>
      </c>
      <c r="M144" s="14">
        <f t="shared" si="2"/>
        <v>57293.5</v>
      </c>
      <c r="N144" s="1"/>
    </row>
    <row r="145" spans="1:14" x14ac:dyDescent="0.25">
      <c r="A145" s="13">
        <v>137</v>
      </c>
      <c r="B145" s="14" t="s">
        <v>141</v>
      </c>
      <c r="C145" s="14">
        <f>январь!C144+февраль!C144+март!C144+апрель!C144+май!C144+июнь!C144+июль!C144+август!C144+сентябрь!C144+октябрь!C144+ноябрь!C144+декабрь!C144</f>
        <v>12</v>
      </c>
      <c r="D145" s="14">
        <f>январь!D144+февраль!D144+март!D144+апрель!D144+май!D144+июнь!D144+июль!D144+август!D144+сентябрь!D144+октябрь!D144+ноябрь!D144+декабрь!D144</f>
        <v>10.08</v>
      </c>
      <c r="E145" s="14">
        <f>январь!E144+февраль!E144+март!E144+апрель!E144+май!E144+июнь!E144+июль!E144+август!E144+сентябрь!E144+октябрь!E144+ноябрь!E144+декабрь!E144</f>
        <v>22.080000000000002</v>
      </c>
      <c r="F145" s="14">
        <f>январь!F144+февраль!F144+март!F144+апрель!F144+май!F144+июнь!F144+июль!F144+август!F144+сентябрь!F144+октябрь!F144+ноябрь!F144+декабрь!F144</f>
        <v>951.6400000000001</v>
      </c>
      <c r="G145" s="14">
        <f>январь!G144+февраль!G144+март!G144+апрель!G144+май!G144+июнь!G144+июль!G144+август!G144+сентябрь!G144+октябрь!G144+ноябрь!G144+декабрь!G144</f>
        <v>3960.6</v>
      </c>
      <c r="H145" s="14">
        <f>январь!H144+февраль!H144+март!H144+апрель!H144+май!H144+июнь!H144+июль!H144+август!H144+сентябрь!H144+октябрь!H144+ноябрь!H144+декабрь!H144</f>
        <v>0</v>
      </c>
      <c r="I145" s="14">
        <f>январь!I144+февраль!I144+март!I144+апрель!I144+май!I144+июнь!I144+июль!I144+август!I144+сентябрь!I144+октябрь!I144+ноябрь!I144+декабрь!I144</f>
        <v>2904.8300000000004</v>
      </c>
      <c r="J145" s="14">
        <f>январь!J144+февраль!J144+март!J144+апрель!J144+май!J144+июнь!J144+июль!J144+август!J144+сентябрь!J144+октябрь!J144+ноябрь!J144+декабрь!J144</f>
        <v>0</v>
      </c>
      <c r="K145" s="14">
        <f>январь!K144+февраль!K144+март!K144+апрель!K144+май!K144+июнь!K144+июль!K144+август!K144+сентябрь!K144+октябрь!K144+ноябрь!K144+декабрь!K144</f>
        <v>11315.880000000001</v>
      </c>
      <c r="L145" s="14">
        <f>январь!L144+февраль!L144+март!L144+апрель!L144+май!L144+июнь!L144+июль!L144+август!L144+сентябрь!L144+октябрь!L144+ноябрь!L144+декабрь!L144</f>
        <v>0</v>
      </c>
      <c r="M145" s="14">
        <f t="shared" si="2"/>
        <v>11315.880000000001</v>
      </c>
      <c r="N145" s="1"/>
    </row>
    <row r="146" spans="1:14" x14ac:dyDescent="0.25">
      <c r="A146" s="13">
        <v>138</v>
      </c>
      <c r="B146" s="14" t="s">
        <v>142</v>
      </c>
      <c r="C146" s="14">
        <f>январь!C145+февраль!C145+март!C145+апрель!C145+май!C145+июнь!C145+июль!C145+август!C145+сентябрь!C145+октябрь!C145+ноябрь!C145+декабрь!C145</f>
        <v>39.53</v>
      </c>
      <c r="D146" s="14">
        <f>январь!D145+февраль!D145+март!D145+апрель!D145+май!D145+июнь!D145+июль!D145+август!D145+сентябрь!D145+октябрь!D145+ноябрь!D145+декабрь!D145</f>
        <v>9.41</v>
      </c>
      <c r="E146" s="14">
        <f>январь!E145+февраль!E145+март!E145+апрель!E145+май!E145+июнь!E145+июль!E145+август!E145+сентябрь!E145+октябрь!E145+ноябрь!E145+декабрь!E145</f>
        <v>48.939999999999991</v>
      </c>
      <c r="F146" s="14">
        <f>январь!F145+февраль!F145+март!F145+апрель!F145+май!F145+июнь!F145+июль!F145+август!F145+сентябрь!F145+октябрь!F145+ноябрь!F145+декабрь!F145</f>
        <v>6214.71</v>
      </c>
      <c r="G146" s="14">
        <f>январь!G145+февраль!G145+март!G145+апрель!G145+май!G145+июнь!G145+июль!G145+август!G145+сентябрь!G145+октябрь!G145+ноябрь!G145+декабрь!G145</f>
        <v>16722.79</v>
      </c>
      <c r="H146" s="14">
        <f>январь!H145+февраль!H145+март!H145+апрель!H145+май!H145+июнь!H145+июль!H145+август!H145+сентябрь!H145+октябрь!H145+ноябрь!H145+декабрь!H145</f>
        <v>9.4</v>
      </c>
      <c r="I146" s="14">
        <f>январь!I145+февраль!I145+март!I145+апрель!I145+май!I145+июнь!I145+июль!I145+август!I145+сентябрь!I145+октябрь!I145+ноябрь!I145+декабрь!I145</f>
        <v>4859.8100000000004</v>
      </c>
      <c r="J146" s="14">
        <f>январь!J145+февраль!J145+март!J145+апрель!J145+май!J145+июнь!J145+июль!J145+август!J145+сентябрь!J145+октябрь!J145+ноябрь!J145+декабрь!J145</f>
        <v>0</v>
      </c>
      <c r="K146" s="14">
        <f>январь!K145+февраль!K145+март!K145+апрель!K145+май!K145+июнь!K145+июль!K145+август!K145+сентябрь!K145+октябрь!K145+ноябрь!K145+декабрь!K145</f>
        <v>37206.67</v>
      </c>
      <c r="L146" s="14">
        <f>январь!L145+февраль!L145+март!L145+апрель!L145+май!L145+июнь!L145+июль!L145+август!L145+сентябрь!L145+октябрь!L145+ноябрь!L145+декабрь!L145</f>
        <v>0</v>
      </c>
      <c r="M146" s="14">
        <f t="shared" si="2"/>
        <v>37206.67</v>
      </c>
      <c r="N146" s="1"/>
    </row>
    <row r="147" spans="1:14" x14ac:dyDescent="0.25">
      <c r="A147" s="13">
        <v>139</v>
      </c>
      <c r="B147" s="14" t="s">
        <v>143</v>
      </c>
      <c r="C147" s="14">
        <f>январь!C146+февраль!C146+март!C146+апрель!C146+май!C146+июнь!C146+июль!C146+август!C146+сентябрь!C146+октябрь!C146+ноябрь!C146+декабрь!C146</f>
        <v>0</v>
      </c>
      <c r="D147" s="14">
        <f>январь!D146+февраль!D146+март!D146+апрель!D146+май!D146+июнь!D146+июль!D146+август!D146+сентябрь!D146+октябрь!D146+ноябрь!D146+декабрь!D146</f>
        <v>15.399999999999999</v>
      </c>
      <c r="E147" s="14">
        <f>январь!E146+февраль!E146+март!E146+апрель!E146+май!E146+июнь!E146+июль!E146+август!E146+сентябрь!E146+октябрь!E146+ноябрь!E146+декабрь!E146</f>
        <v>15.399999999999999</v>
      </c>
      <c r="F147" s="14">
        <f>январь!F146+февраль!F146+март!F146+апрель!F146+май!F146+июнь!F146+июль!F146+август!F146+сентябрь!F146+октябрь!F146+ноябрь!F146+декабрь!F146</f>
        <v>663.74</v>
      </c>
      <c r="G147" s="14">
        <f>январь!G146+февраль!G146+март!G146+апрель!G146+май!G146+июнь!G146+июль!G146+август!G146+сентябрь!G146+октябрь!G146+ноябрь!G146+декабрь!G146</f>
        <v>2779.4</v>
      </c>
      <c r="H147" s="14">
        <f>январь!H146+февраль!H146+март!H146+апрель!H146+май!H146+июнь!H146+июль!H146+август!H146+сентябрь!H146+октябрь!H146+ноябрь!H146+декабрь!H146</f>
        <v>0</v>
      </c>
      <c r="I147" s="14">
        <f>январь!I146+февраль!I146+март!I146+апрель!I146+май!I146+июнь!I146+июль!I146+август!I146+сентябрь!I146+октябрь!I146+ноябрь!I146+декабрь!I146</f>
        <v>5004.8500000000004</v>
      </c>
      <c r="J147" s="14">
        <f>январь!J146+февраль!J146+март!J146+апрель!J146+май!J146+июнь!J146+июль!J146+август!J146+сентябрь!J146+октябрь!J146+ноябрь!J146+декабрь!J146</f>
        <v>0</v>
      </c>
      <c r="K147" s="14">
        <f>январь!K146+февраль!K146+март!K146+апрель!K146+май!K146+июнь!K146+июль!K146+август!K146+сентябрь!K146+октябрь!K146+ноябрь!K146+декабрь!K146</f>
        <v>11585.96</v>
      </c>
      <c r="L147" s="14">
        <f>январь!L146+февраль!L146+март!L146+апрель!L146+май!L146+июнь!L146+июль!L146+август!L146+сентябрь!L146+октябрь!L146+ноябрь!L146+декабрь!L146</f>
        <v>0</v>
      </c>
      <c r="M147" s="14">
        <f t="shared" si="2"/>
        <v>11585.96</v>
      </c>
      <c r="N147" s="1"/>
    </row>
    <row r="148" spans="1:14" x14ac:dyDescent="0.25">
      <c r="A148" s="13">
        <v>140</v>
      </c>
      <c r="B148" s="14" t="s">
        <v>144</v>
      </c>
      <c r="C148" s="14">
        <f>январь!C147+февраль!C147+март!C147+апрель!C147+май!C147+июнь!C147+июль!C147+август!C147+сентябрь!C147+октябрь!C147+ноябрь!C147+декабрь!C147</f>
        <v>0.9</v>
      </c>
      <c r="D148" s="14">
        <f>январь!D147+февраль!D147+март!D147+апрель!D147+май!D147+июнь!D147+июль!D147+август!D147+сентябрь!D147+октябрь!D147+ноябрь!D147+декабрь!D147</f>
        <v>12.39</v>
      </c>
      <c r="E148" s="14">
        <f>январь!E147+февраль!E147+март!E147+апрель!E147+май!E147+июнь!E147+июль!E147+август!E147+сентябрь!E147+октябрь!E147+ноябрь!E147+декабрь!E147</f>
        <v>13.29</v>
      </c>
      <c r="F148" s="14">
        <f>январь!F147+февраль!F147+март!F147+апрель!F147+май!F147+июнь!F147+июль!F147+август!F147+сентябрь!F147+октябрь!F147+ноябрь!F147+декабрь!F147</f>
        <v>572.79999999999995</v>
      </c>
      <c r="G148" s="14">
        <f>январь!G147+февраль!G147+март!G147+апрель!G147+май!G147+июнь!G147+июль!G147+август!G147+сентябрь!G147+октябрь!G147+ноябрь!G147+декабрь!G147</f>
        <v>2406.31</v>
      </c>
      <c r="H148" s="14">
        <f>январь!H147+февраль!H147+март!H147+апрель!H147+май!H147+июнь!H147+июль!H147+август!H147+сентябрь!H147+октябрь!H147+ноябрь!H147+декабрь!H147</f>
        <v>0</v>
      </c>
      <c r="I148" s="14">
        <f>январь!I147+февраль!I147+март!I147+апрель!I147+май!I147+июнь!I147+июль!I147+август!I147+сентябрь!I147+октябрь!I147+ноябрь!I147+декабрь!I147</f>
        <v>2430.8000000000002</v>
      </c>
      <c r="J148" s="14">
        <f>январь!J147+февраль!J147+март!J147+апрель!J147+май!J147+июнь!J147+июль!J147+август!J147+сентябрь!J147+октябрь!J147+ноябрь!J147+декабрь!J147</f>
        <v>0</v>
      </c>
      <c r="K148" s="14">
        <f>январь!K147+февраль!K147+март!K147+апрель!K147+май!K147+июнь!K147+июль!K147+август!K147+сентябрь!K147+октябрь!K147+ноябрь!K147+декабрь!K147</f>
        <v>8248.08</v>
      </c>
      <c r="L148" s="14">
        <f>январь!L147+февраль!L147+март!L147+апрель!L147+май!L147+июнь!L147+июль!L147+август!L147+сентябрь!L147+октябрь!L147+ноябрь!L147+декабрь!L147</f>
        <v>0</v>
      </c>
      <c r="M148" s="14">
        <f t="shared" si="2"/>
        <v>8248.08</v>
      </c>
      <c r="N148" s="1"/>
    </row>
    <row r="149" spans="1:14" x14ac:dyDescent="0.25">
      <c r="A149" s="13">
        <v>141</v>
      </c>
      <c r="B149" s="14" t="s">
        <v>145</v>
      </c>
      <c r="C149" s="14">
        <f>январь!C148+февраль!C148+март!C148+апрель!C148+май!C148+июнь!C148+июль!C148+август!C148+сентябрь!C148+октябрь!C148+ноябрь!C148+декабрь!C148</f>
        <v>2.4</v>
      </c>
      <c r="D149" s="14">
        <f>январь!D148+февраль!D148+март!D148+апрель!D148+май!D148+июнь!D148+июль!D148+август!D148+сентябрь!D148+октябрь!D148+ноябрь!D148+декабрь!D148</f>
        <v>13.66</v>
      </c>
      <c r="E149" s="14">
        <f>январь!E148+февраль!E148+март!E148+апрель!E148+май!E148+июнь!E148+июль!E148+август!E148+сентябрь!E148+октябрь!E148+ноябрь!E148+декабрь!E148</f>
        <v>16.060000000000002</v>
      </c>
      <c r="F149" s="14">
        <f>январь!F148+февраль!F148+март!F148+апрель!F148+май!F148+июнь!F148+июль!F148+август!F148+сентябрь!F148+октябрь!F148+ноябрь!F148+декабрь!F148</f>
        <v>692.18999999999994</v>
      </c>
      <c r="G149" s="14">
        <f>январь!G148+февраль!G148+март!G148+апрель!G148+май!G148+июнь!G148+июль!G148+август!G148+сентябрь!G148+октябрь!G148+ноябрь!G148+декабрь!G148</f>
        <v>2896.1</v>
      </c>
      <c r="H149" s="14">
        <f>январь!H148+февраль!H148+март!H148+апрель!H148+май!H148+июнь!H148+июль!H148+август!H148+сентябрь!H148+октябрь!H148+ноябрь!H148+декабрь!H148</f>
        <v>641.04999999999995</v>
      </c>
      <c r="I149" s="14">
        <f>январь!I148+февраль!I148+март!I148+апрель!I148+май!I148+июнь!I148+июль!I148+август!I148+сентябрь!I148+октябрь!I148+ноябрь!I148+декабрь!I148</f>
        <v>2387.83</v>
      </c>
      <c r="J149" s="14">
        <f>январь!J148+февраль!J148+март!J148+апрель!J148+май!J148+июнь!J148+июль!J148+август!J148+сентябрь!J148+октябрь!J148+ноябрь!J148+декабрь!J148</f>
        <v>0</v>
      </c>
      <c r="K149" s="14">
        <f>январь!K148+февраль!K148+март!K148+апрель!K148+май!K148+июнь!K148+июль!K148+август!K148+сентябрь!K148+октябрь!K148+ноябрь!K148+декабрь!K148</f>
        <v>10564.560000000001</v>
      </c>
      <c r="L149" s="14">
        <f>январь!L148+февраль!L148+март!L148+апрель!L148+май!L148+июнь!L148+июль!L148+август!L148+сентябрь!L148+октябрь!L148+ноябрь!L148+декабрь!L148</f>
        <v>0</v>
      </c>
      <c r="M149" s="14">
        <f t="shared" si="2"/>
        <v>10564.560000000001</v>
      </c>
      <c r="N149" s="1"/>
    </row>
    <row r="150" spans="1:14" x14ac:dyDescent="0.25">
      <c r="A150" s="13">
        <v>142</v>
      </c>
      <c r="B150" s="14" t="s">
        <v>146</v>
      </c>
      <c r="C150" s="14">
        <f>январь!C149+февраль!C149+март!C149+апрель!C149+май!C149+июнь!C149+июль!C149+август!C149+сентябрь!C149+октябрь!C149+ноябрь!C149+декабрь!C149</f>
        <v>11.56</v>
      </c>
      <c r="D150" s="14">
        <f>январь!D149+февраль!D149+март!D149+апрель!D149+май!D149+июнь!D149+июль!D149+август!D149+сентябрь!D149+октябрь!D149+ноябрь!D149+декабрь!D149</f>
        <v>9.42</v>
      </c>
      <c r="E150" s="14">
        <f>январь!E149+февраль!E149+март!E149+апрель!E149+май!E149+июнь!E149+июль!E149+август!E149+сентябрь!E149+октябрь!E149+ноябрь!E149+декабрь!E149</f>
        <v>20.98</v>
      </c>
      <c r="F150" s="14">
        <f>январь!F149+февраль!F149+март!F149+апрель!F149+май!F149+июнь!F149+июль!F149+август!F149+сентябрь!F149+октябрь!F149+ноябрь!F149+декабрь!F149</f>
        <v>904.23</v>
      </c>
      <c r="G150" s="14">
        <f>январь!G149+февраль!G149+март!G149+апрель!G149+май!G149+июнь!G149+июль!G149+август!G149+сентябрь!G149+октябрь!G149+ноябрь!G149+декабрь!G149</f>
        <v>3766.0499999999997</v>
      </c>
      <c r="H150" s="14">
        <f>январь!H149+февраль!H149+март!H149+апрель!H149+май!H149+июнь!H149+июль!H149+август!H149+сентябрь!H149+октябрь!H149+ноябрь!H149+декабрь!H149</f>
        <v>100.22</v>
      </c>
      <c r="I150" s="14">
        <f>январь!I149+февраль!I149+март!I149+апрель!I149+май!I149+июнь!I149+июль!I149+август!I149+сентябрь!I149+октябрь!I149+ноябрь!I149+декабрь!I149</f>
        <v>3701.82</v>
      </c>
      <c r="J150" s="14">
        <f>январь!J149+февраль!J149+март!J149+апрель!J149+май!J149+июнь!J149+июль!J149+август!J149+сентябрь!J149+октябрь!J149+ноябрь!J149+декабрь!J149</f>
        <v>0</v>
      </c>
      <c r="K150" s="14">
        <f>январь!K149+февраль!K149+март!K149+апрель!K149+май!K149+июнь!K149+июль!K149+август!K149+сентябрь!K149+октябрь!K149+ноябрь!K149+декабрь!K149</f>
        <v>12751.99</v>
      </c>
      <c r="L150" s="14">
        <f>январь!L149+февраль!L149+март!L149+апрель!L149+май!L149+июнь!L149+июль!L149+август!L149+сентябрь!L149+октябрь!L149+ноябрь!L149+декабрь!L149</f>
        <v>240.86</v>
      </c>
      <c r="M150" s="14">
        <f t="shared" si="2"/>
        <v>12992.85</v>
      </c>
      <c r="N150" s="1"/>
    </row>
    <row r="151" spans="1:14" x14ac:dyDescent="0.25">
      <c r="A151" s="13">
        <v>143</v>
      </c>
      <c r="B151" s="14" t="s">
        <v>147</v>
      </c>
      <c r="C151" s="14">
        <f>январь!C150+февраль!C150+март!C150+апрель!C150+май!C150+июнь!C150+июль!C150+август!C150+сентябрь!C150+октябрь!C150+ноябрь!C150+декабрь!C150</f>
        <v>18.16</v>
      </c>
      <c r="D151" s="14">
        <f>январь!D150+февраль!D150+март!D150+апрель!D150+май!D150+июнь!D150+июль!D150+август!D150+сентябрь!D150+октябрь!D150+ноябрь!D150+декабрь!D150</f>
        <v>18.05</v>
      </c>
      <c r="E151" s="14">
        <f>январь!E150+февраль!E150+март!E150+апрель!E150+май!E150+июнь!E150+июль!E150+август!E150+сентябрь!E150+октябрь!E150+ноябрь!E150+декабрь!E150</f>
        <v>39.21</v>
      </c>
      <c r="F151" s="14">
        <f>январь!F150+февраль!F150+март!F150+апрель!F150+май!F150+июнь!F150+июль!F150+август!F150+сентябрь!F150+октябрь!F150+ноябрь!F150+декабрь!F150</f>
        <v>1689.9599999999998</v>
      </c>
      <c r="G151" s="14">
        <f>январь!G150+февраль!G150+март!G150+апрель!G150+май!G150+июнь!G150+июль!G150+август!G150+сентябрь!G150+октябрь!G150+ноябрь!G150+декабрь!G150</f>
        <v>7057.77</v>
      </c>
      <c r="H151" s="14">
        <f>январь!H150+февраль!H150+март!H150+апрель!H150+май!H150+июнь!H150+июль!H150+август!H150+сентябрь!H150+октябрь!H150+ноябрь!H150+декабрь!H150</f>
        <v>6771.4</v>
      </c>
      <c r="I151" s="14">
        <f>январь!I150+февраль!I150+март!I150+апрель!I150+май!I150+июнь!I150+июль!I150+август!I150+сентябрь!I150+октябрь!I150+ноябрь!I150+декабрь!I150</f>
        <v>16873.400000000001</v>
      </c>
      <c r="J151" s="14">
        <f>январь!J150+февраль!J150+март!J150+апрель!J150+май!J150+июнь!J150+июль!J150+август!J150+сентябрь!J150+октябрь!J150+ноябрь!J150+декабрь!J150</f>
        <v>0</v>
      </c>
      <c r="K151" s="14">
        <f>январь!K150+февраль!K150+март!K150+апрель!K150+май!K150+июнь!K150+июль!K150+август!K150+сентябрь!K150+октябрь!K150+ноябрь!K150+декабрь!K150</f>
        <v>44680.7</v>
      </c>
      <c r="L151" s="14">
        <f>январь!L150+февраль!L150+март!L150+апрель!L150+май!L150+июнь!L150+июль!L150+август!L150+сентябрь!L150+октябрь!L150+ноябрь!L150+декабрь!L150</f>
        <v>12573.580000000002</v>
      </c>
      <c r="M151" s="14">
        <f t="shared" si="2"/>
        <v>57254.28</v>
      </c>
      <c r="N151" s="1"/>
    </row>
    <row r="152" spans="1:14" x14ac:dyDescent="0.25">
      <c r="A152" s="13">
        <v>144</v>
      </c>
      <c r="B152" s="14" t="s">
        <v>148</v>
      </c>
      <c r="C152" s="14">
        <f>январь!C151+февраль!C151+март!C151+апрель!C151+май!C151+июнь!C151+июль!C151+август!C151+сентябрь!C151+октябрь!C151+ноябрь!C151+декабрь!C151</f>
        <v>1.2</v>
      </c>
      <c r="D152" s="14">
        <f>январь!D151+февраль!D151+март!D151+апрель!D151+май!D151+июнь!D151+июль!D151+август!D151+сентябрь!D151+октябрь!D151+ноябрь!D151+декабрь!D151</f>
        <v>0</v>
      </c>
      <c r="E152" s="14">
        <f>январь!E151+февраль!E151+март!E151+апрель!E151+май!E151+июнь!E151+июль!E151+август!E151+сентябрь!E151+октябрь!E151+ноябрь!E151+декабрь!E151</f>
        <v>1.2</v>
      </c>
      <c r="F152" s="14">
        <f>январь!F151+февраль!F151+март!F151+апрель!F151+май!F151+июнь!F151+июль!F151+август!F151+сентябрь!F151+октябрь!F151+ноябрь!F151+декабрь!F151</f>
        <v>51.72</v>
      </c>
      <c r="G152" s="14">
        <f>январь!G151+февраль!G151+март!G151+апрель!G151+май!G151+июнь!G151+июль!G151+август!G151+сентябрь!G151+октябрь!G151+ноябрь!G151+декабрь!G151</f>
        <v>212.18</v>
      </c>
      <c r="H152" s="14">
        <f>январь!H151+февраль!H151+март!H151+апрель!H151+май!H151+июнь!H151+июль!H151+август!H151+сентябрь!H151+октябрь!H151+ноябрь!H151+декабрь!H151</f>
        <v>0</v>
      </c>
      <c r="I152" s="14">
        <f>январь!I151+февраль!I151+март!I151+апрель!I151+май!I151+июнь!I151+июль!I151+август!I151+сентябрь!I151+октябрь!I151+ноябрь!I151+декабрь!I151</f>
        <v>1033.6300000000001</v>
      </c>
      <c r="J152" s="14">
        <f>январь!J151+февраль!J151+март!J151+апрель!J151+май!J151+июнь!J151+июль!J151+август!J151+сентябрь!J151+октябрь!J151+ноябрь!J151+декабрь!J151</f>
        <v>0</v>
      </c>
      <c r="K152" s="14">
        <f>январь!K151+февраль!K151+март!K151+апрель!K151+май!K151+июнь!K151+июль!K151+август!K151+сентябрь!K151+октябрь!K151+ноябрь!K151+декабрь!K151</f>
        <v>1853.5</v>
      </c>
      <c r="L152" s="14">
        <f>январь!L151+февраль!L151+март!L151+апрель!L151+май!L151+июнь!L151+июль!L151+август!L151+сентябрь!L151+октябрь!L151+ноябрь!L151+декабрь!L151</f>
        <v>0</v>
      </c>
      <c r="M152" s="14">
        <f t="shared" si="2"/>
        <v>1853.5</v>
      </c>
      <c r="N152" s="1"/>
    </row>
    <row r="153" spans="1:14" x14ac:dyDescent="0.25">
      <c r="A153" s="13">
        <v>145</v>
      </c>
      <c r="B153" s="14" t="s">
        <v>149</v>
      </c>
      <c r="C153" s="14">
        <f>январь!C152+февраль!C152+март!C152+апрель!C152+май!C152+июнь!C152+июль!C152+август!C152+сентябрь!C152+октябрь!C152+ноябрь!C152+декабрь!C152</f>
        <v>230.93</v>
      </c>
      <c r="D153" s="14">
        <f>январь!D152+февраль!D152+март!D152+апрель!D152+май!D152+июнь!D152+июль!D152+август!D152+сентябрь!D152+октябрь!D152+ноябрь!D152+декабрь!D152</f>
        <v>19.18</v>
      </c>
      <c r="E153" s="14">
        <f>январь!E152+февраль!E152+март!E152+апрель!E152+май!E152+июнь!E152+июль!E152+август!E152+сентябрь!E152+октябрь!E152+ноябрь!E152+декабрь!E152</f>
        <v>251.10999999999999</v>
      </c>
      <c r="F153" s="14">
        <f>январь!F152+февраль!F152+март!F152+апрель!F152+май!F152+июнь!F152+июль!F152+август!F152+сентябрь!F152+октябрь!F152+ноябрь!F152+декабрь!F152</f>
        <v>22136.93</v>
      </c>
      <c r="G153" s="14">
        <f>январь!G152+февраль!G152+март!G152+апрель!G152+май!G152+июнь!G152+июль!G152+август!G152+сентябрь!G152+октябрь!G152+ноябрь!G152+декабрь!G152</f>
        <v>65210.409999999996</v>
      </c>
      <c r="H153" s="14">
        <f>январь!H152+февраль!H152+март!H152+апрель!H152+май!H152+июнь!H152+июль!H152+август!H152+сентябрь!H152+октябрь!H152+ноябрь!H152+декабрь!H152</f>
        <v>137.4</v>
      </c>
      <c r="I153" s="14">
        <f>январь!I152+февраль!I152+март!I152+апрель!I152+май!I152+июнь!I152+июль!I152+август!I152+сентябрь!I152+октябрь!I152+ноябрь!I152+декабрь!I152</f>
        <v>43678.59</v>
      </c>
      <c r="J153" s="14">
        <f>январь!J152+февраль!J152+март!J152+апрель!J152+май!J152+июнь!J152+июль!J152+август!J152+сентябрь!J152+октябрь!J152+ноябрь!J152+декабрь!J152</f>
        <v>0</v>
      </c>
      <c r="K153" s="14">
        <f>январь!K152+февраль!K152+март!K152+апрель!K152+май!K152+июнь!K152+июль!K152+август!K152+сентябрь!K152+октябрь!K152+ноябрь!K152+декабрь!K152</f>
        <v>173609.26</v>
      </c>
      <c r="L153" s="14">
        <f>январь!L152+февраль!L152+март!L152+апрель!L152+май!L152+июнь!L152+июль!L152+август!L152+сентябрь!L152+октябрь!L152+ноябрь!L152+декабрь!L152</f>
        <v>15420.589999999998</v>
      </c>
      <c r="M153" s="14">
        <f t="shared" si="2"/>
        <v>189029.85</v>
      </c>
      <c r="N153" s="1"/>
    </row>
    <row r="154" spans="1:14" x14ac:dyDescent="0.25">
      <c r="A154" s="13">
        <v>146</v>
      </c>
      <c r="B154" s="14" t="s">
        <v>150</v>
      </c>
      <c r="C154" s="14">
        <f>январь!C153+февраль!C153+март!C153+апрель!C153+май!C153+июнь!C153+июль!C153+август!C153+сентябрь!C153+октябрь!C153+ноябрь!C153+декабрь!C153</f>
        <v>0.6</v>
      </c>
      <c r="D154" s="14">
        <f>январь!D153+февраль!D153+март!D153+апрель!D153+май!D153+июнь!D153+июль!D153+август!D153+сентябрь!D153+октябрь!D153+ноябрь!D153+декабрь!D153</f>
        <v>2.69</v>
      </c>
      <c r="E154" s="14">
        <f>январь!E153+февраль!E153+март!E153+апрель!E153+май!E153+июнь!E153+июль!E153+август!E153+сентябрь!E153+октябрь!E153+ноябрь!E153+декабрь!E153</f>
        <v>3.29</v>
      </c>
      <c r="F154" s="14">
        <f>январь!F153+февраль!F153+март!F153+апрель!F153+май!F153+июнь!F153+июль!F153+август!F153+сентябрь!F153+октябрь!F153+ноябрь!F153+декабрь!F153</f>
        <v>141.80000000000001</v>
      </c>
      <c r="G154" s="14">
        <f>январь!G153+февраль!G153+март!G153+апрель!G153+май!G153+июнь!G153+июль!G153+август!G153+сентябрь!G153+октябрь!G153+ноябрь!G153+декабрь!G153</f>
        <v>581.73</v>
      </c>
      <c r="H154" s="14">
        <f>январь!H153+февраль!H153+март!H153+апрель!H153+май!H153+июнь!H153+июль!H153+август!H153+сентябрь!H153+октябрь!H153+ноябрь!H153+декабрь!H153</f>
        <v>0</v>
      </c>
      <c r="I154" s="14">
        <f>январь!I153+февраль!I153+март!I153+апрель!I153+май!I153+июнь!I153+июль!I153+август!I153+сентябрь!I153+октябрь!I153+ноябрь!I153+декабрь!I153</f>
        <v>1835.88</v>
      </c>
      <c r="J154" s="14">
        <f>январь!J153+февраль!J153+март!J153+апрель!J153+май!J153+июнь!J153+июль!J153+август!J153+сентябрь!J153+октябрь!J153+ноябрь!J153+декабрь!J153</f>
        <v>0</v>
      </c>
      <c r="K154" s="14">
        <f>январь!K153+февраль!K153+март!K153+апрель!K153+май!K153+июнь!K153+июль!K153+август!K153+сентябрь!K153+октябрь!K153+ноябрь!K153+декабрь!K153</f>
        <v>3095.84</v>
      </c>
      <c r="L154" s="14">
        <f>январь!L153+февраль!L153+март!L153+апрель!L153+май!L153+июнь!L153+июль!L153+август!L153+сентябрь!L153+октябрь!L153+ноябрь!L153+декабрь!L153</f>
        <v>0</v>
      </c>
      <c r="M154" s="14">
        <f t="shared" si="2"/>
        <v>3095.84</v>
      </c>
      <c r="N154" s="1"/>
    </row>
    <row r="155" spans="1:14" x14ac:dyDescent="0.25">
      <c r="A155" s="13">
        <v>147</v>
      </c>
      <c r="B155" s="14" t="s">
        <v>151</v>
      </c>
      <c r="C155" s="14">
        <f>январь!C154+февраль!C154+март!C154+апрель!C154+май!C154+июнь!C154+июль!C154+август!C154+сентябрь!C154+октябрь!C154+ноябрь!C154+декабрь!C154</f>
        <v>100.25999999999999</v>
      </c>
      <c r="D155" s="14">
        <f>январь!D154+февраль!D154+март!D154+апрель!D154+май!D154+июнь!D154+июль!D154+август!D154+сентябрь!D154+октябрь!D154+ноябрь!D154+декабрь!D154</f>
        <v>10.899999999999999</v>
      </c>
      <c r="E155" s="14">
        <f>январь!E154+февраль!E154+март!E154+апрель!E154+май!E154+июнь!E154+июль!E154+август!E154+сентябрь!E154+октябрь!E154+ноябрь!E154+декабрь!E154</f>
        <v>114.16</v>
      </c>
      <c r="F155" s="14">
        <f>январь!F154+февраль!F154+март!F154+апрель!F154+май!F154+июнь!F154+июль!F154+август!F154+сентябрь!F154+октябрь!F154+ноябрь!F154+декабрь!F154</f>
        <v>10796.779999999999</v>
      </c>
      <c r="G155" s="14">
        <f>январь!G154+февраль!G154+март!G154+апрель!G154+май!G154+июнь!G154+июль!G154+август!G154+сентябрь!G154+октябрь!G154+ноябрь!G154+декабрь!G154</f>
        <v>31329.96</v>
      </c>
      <c r="H155" s="14">
        <f>январь!H154+февраль!H154+март!H154+апрель!H154+май!H154+июнь!H154+июль!H154+август!H154+сентябрь!H154+октябрь!H154+ноябрь!H154+декабрь!H154</f>
        <v>23.07</v>
      </c>
      <c r="I155" s="14">
        <f>январь!I154+февраль!I154+март!I154+апрель!I154+май!I154+июнь!I154+июль!I154+август!I154+сентябрь!I154+октябрь!I154+ноябрь!I154+декабрь!I154</f>
        <v>11996.06</v>
      </c>
      <c r="J155" s="14">
        <f>январь!J154+февраль!J154+март!J154+апрель!J154+май!J154+июнь!J154+июль!J154+август!J154+сентябрь!J154+октябрь!J154+ноябрь!J154+декабрь!J154</f>
        <v>0</v>
      </c>
      <c r="K155" s="14">
        <f>январь!K154+февраль!K154+март!K154+апрель!K154+май!K154+июнь!K154+июль!K154+август!K154+сентябрь!K154+октябрь!K154+ноябрь!K154+декабрь!K154</f>
        <v>75466.39</v>
      </c>
      <c r="L155" s="14">
        <f>январь!L154+февраль!L154+март!L154+апрель!L154+май!L154+июнь!L154+июль!L154+август!L154+сентябрь!L154+октябрь!L154+ноябрь!L154+декабрь!L154</f>
        <v>6605.3099999999995</v>
      </c>
      <c r="M155" s="14">
        <f t="shared" si="2"/>
        <v>82071.7</v>
      </c>
      <c r="N155" s="1"/>
    </row>
    <row r="156" spans="1:14" x14ac:dyDescent="0.25">
      <c r="A156" s="13">
        <v>148</v>
      </c>
      <c r="B156" s="14" t="s">
        <v>152</v>
      </c>
      <c r="C156" s="14">
        <f>январь!C155+февраль!C155+март!C155+апрель!C155+май!C155+июнь!C155+июль!C155+август!C155+сентябрь!C155+октябрь!C155+ноябрь!C155+декабрь!C155</f>
        <v>3</v>
      </c>
      <c r="D156" s="14">
        <f>январь!D155+февраль!D155+март!D155+апрель!D155+май!D155+июнь!D155+июль!D155+август!D155+сентябрь!D155+октябрь!D155+ноябрь!D155+декабрь!D155</f>
        <v>9.120000000000001</v>
      </c>
      <c r="E156" s="14">
        <f>январь!E155+февраль!E155+март!E155+апрель!E155+май!E155+июнь!E155+июль!E155+август!E155+сентябрь!E155+октябрь!E155+ноябрь!E155+декабрь!E155</f>
        <v>12.12</v>
      </c>
      <c r="F156" s="14">
        <f>январь!F155+февраль!F155+март!F155+апрель!F155+май!F155+июнь!F155+июль!F155+август!F155+сентябрь!F155+октябрь!F155+ноябрь!F155+декабрь!F155</f>
        <v>522.37</v>
      </c>
      <c r="G156" s="14">
        <f>январь!G155+февраль!G155+март!G155+апрель!G155+май!G155+июнь!G155+июль!G155+август!G155+сентябрь!G155+октябрь!G155+ноябрь!G155+декабрь!G155</f>
        <v>2143.04</v>
      </c>
      <c r="H156" s="14">
        <f>январь!H155+февраль!H155+март!H155+апрель!H155+май!H155+июнь!H155+июль!H155+август!H155+сентябрь!H155+октябрь!H155+ноябрь!H155+декабрь!H155</f>
        <v>0</v>
      </c>
      <c r="I156" s="14">
        <f>январь!I155+февраль!I155+март!I155+апрель!I155+май!I155+июнь!I155+июль!I155+август!I155+сентябрь!I155+октябрь!I155+ноябрь!I155+декабрь!I155</f>
        <v>5352.28</v>
      </c>
      <c r="J156" s="14">
        <f>январь!J155+февраль!J155+март!J155+апрель!J155+май!J155+июнь!J155+июль!J155+август!J155+сентябрь!J155+октябрь!J155+ноябрь!J155+декабрь!J155</f>
        <v>0</v>
      </c>
      <c r="K156" s="14">
        <f>январь!K155+февраль!K155+март!K155+апрель!K155+май!K155+июнь!K155+июль!K155+август!K155+сентябрь!K155+октябрь!K155+ноябрь!K155+декабрь!K155</f>
        <v>10830.33</v>
      </c>
      <c r="L156" s="14">
        <f>январь!L155+февраль!L155+март!L155+апрель!L155+май!L155+июнь!L155+июль!L155+август!L155+сентябрь!L155+октябрь!L155+ноябрь!L155+декабрь!L155</f>
        <v>10629.7</v>
      </c>
      <c r="M156" s="14">
        <f t="shared" si="2"/>
        <v>21460.03</v>
      </c>
      <c r="N156" s="1"/>
    </row>
    <row r="157" spans="1:14" x14ac:dyDescent="0.25">
      <c r="A157" s="13">
        <v>149</v>
      </c>
      <c r="B157" s="14" t="s">
        <v>153</v>
      </c>
      <c r="C157" s="14">
        <f>январь!C156+февраль!C156+март!C156+апрель!C156+май!C156+июнь!C156+июль!C156+август!C156+сентябрь!C156+октябрь!C156+ноябрь!C156+декабрь!C156</f>
        <v>185.01</v>
      </c>
      <c r="D157" s="14">
        <f>январь!D156+февраль!D156+март!D156+апрель!D156+май!D156+июнь!D156+июль!D156+август!D156+сентябрь!D156+октябрь!D156+ноябрь!D156+декабрь!D156</f>
        <v>31.300000000000004</v>
      </c>
      <c r="E157" s="14">
        <f>январь!E156+февраль!E156+март!E156+апрель!E156+май!E156+июнь!E156+июль!E156+август!E156+сентябрь!E156+октябрь!E156+ноябрь!E156+декабрь!E156</f>
        <v>216.31</v>
      </c>
      <c r="F157" s="14">
        <f>январь!F156+февраль!F156+март!F156+апрель!F156+май!F156+июнь!F156+июль!F156+август!F156+сентябрь!F156+октябрь!F156+ноябрь!F156+декабрь!F156</f>
        <v>23249.09</v>
      </c>
      <c r="G157" s="14">
        <f>январь!G156+февраль!G156+март!G156+апрель!G156+май!G156+июнь!G156+июль!G156+август!G156+сентябрь!G156+октябрь!G156+ноябрь!G156+декабрь!G156</f>
        <v>65523.220000000008</v>
      </c>
      <c r="H157" s="14">
        <f>январь!H156+февраль!H156+март!H156+апрель!H156+май!H156+июнь!H156+июль!H156+август!H156+сентябрь!H156+октябрь!H156+ноябрь!H156+декабрь!H156</f>
        <v>9.4</v>
      </c>
      <c r="I157" s="14">
        <f>январь!I156+февраль!I156+март!I156+апрель!I156+май!I156+июнь!I156+июль!I156+август!I156+сентябрь!I156+октябрь!I156+ноябрь!I156+декабрь!I156</f>
        <v>32387.119999999999</v>
      </c>
      <c r="J157" s="14">
        <f>январь!J156+февраль!J156+март!J156+апрель!J156+май!J156+июнь!J156+июль!J156+август!J156+сентябрь!J156+октябрь!J156+ноябрь!J156+декабрь!J156</f>
        <v>0</v>
      </c>
      <c r="K157" s="14">
        <f>январь!K156+февраль!K156+март!K156+апрель!K156+май!K156+июнь!K156+июль!K156+август!K156+сентябрь!K156+октябрь!K156+ноябрь!K156+декабрь!K156</f>
        <v>158157.15999999997</v>
      </c>
      <c r="L157" s="14">
        <f>январь!L156+февраль!L156+март!L156+апрель!L156+май!L156+июнь!L156+июль!L156+август!L156+сентябрь!L156+октябрь!L156+ноябрь!L156+декабрь!L156</f>
        <v>7764.5300000000007</v>
      </c>
      <c r="M157" s="14">
        <f t="shared" si="2"/>
        <v>165921.68999999997</v>
      </c>
      <c r="N157" s="1"/>
    </row>
    <row r="158" spans="1:14" x14ac:dyDescent="0.25">
      <c r="A158" s="13">
        <v>150</v>
      </c>
      <c r="B158" s="14" t="s">
        <v>154</v>
      </c>
      <c r="C158" s="14">
        <f>январь!C157+февраль!C157+март!C157+апрель!C157+май!C157+июнь!C157+июль!C157+август!C157+сентябрь!C157+октябрь!C157+ноябрь!C157+декабрь!C157</f>
        <v>240.82999999999998</v>
      </c>
      <c r="D158" s="14">
        <f>январь!D157+февраль!D157+март!D157+апрель!D157+май!D157+июнь!D157+июль!D157+август!D157+сентябрь!D157+октябрь!D157+ноябрь!D157+декабрь!D157</f>
        <v>14.819999999999999</v>
      </c>
      <c r="E158" s="14">
        <f>январь!E157+февраль!E157+март!E157+апрель!E157+май!E157+июнь!E157+июль!E157+август!E157+сентябрь!E157+октябрь!E157+ноябрь!E157+декабрь!E157</f>
        <v>257.14999999999998</v>
      </c>
      <c r="F158" s="14">
        <f>январь!F157+февраль!F157+март!F157+апрель!F157+май!F157+июнь!F157+июль!F157+август!F157+сентябрь!F157+октябрь!F157+ноябрь!F157+декабрь!F157</f>
        <v>20707.310000000001</v>
      </c>
      <c r="G158" s="14">
        <f>январь!G157+февраль!G157+март!G157+апрель!G157+май!G157+июнь!G157+июль!G157+август!G157+сентябрь!G157+октябрь!G157+ноябрь!G157+декабрь!G157</f>
        <v>59900.119999999995</v>
      </c>
      <c r="H158" s="14">
        <f>январь!H157+февраль!H157+март!H157+апрель!H157+май!H157+июнь!H157+июль!H157+август!H157+сентябрь!H157+октябрь!H157+ноябрь!H157+декабрь!H157</f>
        <v>407.82</v>
      </c>
      <c r="I158" s="14">
        <f>январь!I157+февраль!I157+март!I157+апрель!I157+май!I157+июнь!I157+июль!I157+август!I157+сентябрь!I157+октябрь!I157+ноябрь!I157+декабрь!I157</f>
        <v>20302.189999999999</v>
      </c>
      <c r="J158" s="14">
        <f>январь!J157+февраль!J157+март!J157+апрель!J157+май!J157+июнь!J157+июль!J157+август!J157+сентябрь!J157+октябрь!J157+ноябрь!J157+декабрь!J157</f>
        <v>0</v>
      </c>
      <c r="K158" s="14">
        <f>январь!K157+февраль!K157+март!K157+апрель!K157+май!K157+июнь!K157+июль!K157+август!K157+сентябрь!K157+октябрь!K157+ноябрь!K157+декабрь!K157</f>
        <v>138770.60999999999</v>
      </c>
      <c r="L158" s="14">
        <f>январь!L157+февраль!L157+март!L157+апрель!L157+май!L157+июнь!L157+июль!L157+август!L157+сентябрь!L157+октябрь!L157+ноябрь!L157+декабрь!L157</f>
        <v>4407.6100000000006</v>
      </c>
      <c r="M158" s="14">
        <f t="shared" si="2"/>
        <v>143178.21999999997</v>
      </c>
      <c r="N158" s="1"/>
    </row>
    <row r="159" spans="1:14" x14ac:dyDescent="0.25">
      <c r="A159" s="13">
        <v>151</v>
      </c>
      <c r="B159" s="14" t="s">
        <v>155</v>
      </c>
      <c r="C159" s="14">
        <f>январь!C158+февраль!C158+март!C158+апрель!C158+май!C158+июнь!C158+июль!C158+август!C158+сентябрь!C158+октябрь!C158+ноябрь!C158+декабрь!C158</f>
        <v>257.22999999999996</v>
      </c>
      <c r="D159" s="14">
        <f>январь!D158+февраль!D158+март!D158+апрель!D158+май!D158+июнь!D158+июль!D158+август!D158+сентябрь!D158+октябрь!D158+ноябрь!D158+декабрь!D158</f>
        <v>5.6999999999999993</v>
      </c>
      <c r="E159" s="14">
        <f>январь!E158+февраль!E158+март!E158+апрель!E158+май!E158+июнь!E158+июль!E158+август!E158+сентябрь!E158+октябрь!E158+ноябрь!E158+декабрь!E158</f>
        <v>263.93</v>
      </c>
      <c r="F159" s="14">
        <f>январь!F158+февраль!F158+март!F158+апрель!F158+май!F158+июнь!F158+июль!F158+август!F158+сентябрь!F158+октябрь!F158+ноябрь!F158+декабрь!F158</f>
        <v>17862.339999999997</v>
      </c>
      <c r="G159" s="14">
        <f>январь!G158+февраль!G158+март!G158+апрель!G158+май!G158+июнь!G158+июль!G158+август!G158+сентябрь!G158+октябрь!G158+ноябрь!G158+декабрь!G158</f>
        <v>58670.68</v>
      </c>
      <c r="H159" s="14">
        <f>январь!H158+февраль!H158+март!H158+апрель!H158+май!H158+июнь!H158+июль!H158+август!H158+сентябрь!H158+октябрь!H158+ноябрь!H158+декабрь!H158</f>
        <v>9.4</v>
      </c>
      <c r="I159" s="14">
        <f>январь!I158+февраль!I158+март!I158+апрель!I158+май!I158+июнь!I158+июль!I158+август!I158+сентябрь!I158+октябрь!I158+ноябрь!I158+декабрь!I158</f>
        <v>29154.870000000003</v>
      </c>
      <c r="J159" s="14">
        <f>январь!J158+февраль!J158+март!J158+апрель!J158+май!J158+июнь!J158+июль!J158+август!J158+сентябрь!J158+октябрь!J158+ноябрь!J158+декабрь!J158</f>
        <v>0</v>
      </c>
      <c r="K159" s="14">
        <f>январь!K158+февраль!K158+март!K158+апрель!K158+май!K158+июнь!K158+июль!K158+август!K158+сентябрь!K158+октябрь!K158+ноябрь!K158+декабрь!K158</f>
        <v>139980.52999999997</v>
      </c>
      <c r="L159" s="14">
        <f>январь!L158+февраль!L158+март!L158+апрель!L158+май!L158+июнь!L158+июль!L158+август!L158+сентябрь!L158+октябрь!L158+ноябрь!L158+декабрь!L158</f>
        <v>5645.18</v>
      </c>
      <c r="M159" s="14">
        <f t="shared" si="2"/>
        <v>145625.70999999996</v>
      </c>
      <c r="N159" s="1"/>
    </row>
    <row r="160" spans="1:14" x14ac:dyDescent="0.25">
      <c r="A160" s="13">
        <v>152</v>
      </c>
      <c r="B160" s="14" t="s">
        <v>156</v>
      </c>
      <c r="C160" s="14">
        <f>январь!C159+февраль!C159+март!C159+апрель!C159+май!C159+июнь!C159+июль!C159+август!C159+сентябрь!C159+октябрь!C159+ноябрь!C159+декабрь!C159</f>
        <v>0</v>
      </c>
      <c r="D160" s="14">
        <f>январь!D159+февраль!D159+март!D159+апрель!D159+май!D159+июнь!D159+июль!D159+август!D159+сентябрь!D159+октябрь!D159+ноябрь!D159+декабрь!D159</f>
        <v>0</v>
      </c>
      <c r="E160" s="14">
        <f>январь!E159+февраль!E159+март!E159+апрель!E159+май!E159+июнь!E159+июль!E159+август!E159+сентябрь!E159+октябрь!E159+ноябрь!E159+декабрь!E159</f>
        <v>0</v>
      </c>
      <c r="F160" s="14">
        <f>январь!F159+февраль!F159+март!F159+апрель!F159+май!F159+июнь!F159+июль!F159+август!F159+сентябрь!F159+октябрь!F159+ноябрь!F159+декабрь!F159</f>
        <v>0</v>
      </c>
      <c r="G160" s="14">
        <f>январь!G159+февраль!G159+март!G159+апрель!G159+май!G159+июнь!G159+июль!G159+август!G159+сентябрь!G159+октябрь!G159+ноябрь!G159+декабрь!G159</f>
        <v>0</v>
      </c>
      <c r="H160" s="14">
        <f>январь!H159+февраль!H159+март!H159+апрель!H159+май!H159+июнь!H159+июль!H159+август!H159+сентябрь!H159+октябрь!H159+ноябрь!H159+декабрь!H159</f>
        <v>0</v>
      </c>
      <c r="I160" s="14">
        <f>январь!I159+февраль!I159+март!I159+апрель!I159+май!I159+июнь!I159+июль!I159+август!I159+сентябрь!I159+октябрь!I159+ноябрь!I159+декабрь!I159</f>
        <v>380.39</v>
      </c>
      <c r="J160" s="14">
        <f>январь!J159+февраль!J159+март!J159+апрель!J159+май!J159+июнь!J159+июль!J159+август!J159+сентябрь!J159+октябрь!J159+ноябрь!J159+декабрь!J159</f>
        <v>0</v>
      </c>
      <c r="K160" s="14">
        <f>январь!K159+февраль!K159+март!K159+апрель!K159+май!K159+июнь!K159+июль!K159+август!K159+сентябрь!K159+октябрь!K159+ноябрь!K159+декабрь!K159</f>
        <v>563.82999999999993</v>
      </c>
      <c r="L160" s="14">
        <f>январь!L159+февраль!L159+март!L159+апрель!L159+май!L159+июнь!L159+июль!L159+август!L159+сентябрь!L159+октябрь!L159+ноябрь!L159+декабрь!L159</f>
        <v>0</v>
      </c>
      <c r="M160" s="14">
        <f t="shared" si="2"/>
        <v>563.82999999999993</v>
      </c>
      <c r="N160" s="1"/>
    </row>
    <row r="161" spans="1:14" x14ac:dyDescent="0.25">
      <c r="A161" s="13">
        <v>153</v>
      </c>
      <c r="B161" s="14" t="s">
        <v>157</v>
      </c>
      <c r="C161" s="14">
        <f>январь!C160+февраль!C160+март!C160+апрель!C160+май!C160+июнь!C160+июль!C160+август!C160+сентябрь!C160+октябрь!C160+ноябрь!C160+декабрь!C160</f>
        <v>0</v>
      </c>
      <c r="D161" s="14">
        <f>январь!D160+февраль!D160+март!D160+апрель!D160+май!D160+июнь!D160+июль!D160+август!D160+сентябрь!D160+октябрь!D160+ноябрь!D160+декабрь!D160</f>
        <v>0</v>
      </c>
      <c r="E161" s="14">
        <f>январь!E160+февраль!E160+март!E160+апрель!E160+май!E160+июнь!E160+июль!E160+август!E160+сентябрь!E160+октябрь!E160+ноябрь!E160+декабрь!E160</f>
        <v>0</v>
      </c>
      <c r="F161" s="14">
        <f>январь!F160+февраль!F160+март!F160+апрель!F160+май!F160+июнь!F160+июль!F160+август!F160+сентябрь!F160+октябрь!F160+ноябрь!F160+декабрь!F160</f>
        <v>0</v>
      </c>
      <c r="G161" s="14">
        <f>январь!G160+февраль!G160+март!G160+апрель!G160+май!G160+июнь!G160+июль!G160+август!G160+сентябрь!G160+октябрь!G160+ноябрь!G160+декабрь!G160</f>
        <v>0</v>
      </c>
      <c r="H161" s="14">
        <f>январь!H160+февраль!H160+март!H160+апрель!H160+май!H160+июнь!H160+июль!H160+август!H160+сентябрь!H160+октябрь!H160+ноябрь!H160+декабрь!H160</f>
        <v>0</v>
      </c>
      <c r="I161" s="14">
        <f>январь!I160+февраль!I160+март!I160+апрель!I160+май!I160+июнь!I160+июль!I160+август!I160+сентябрь!I160+октябрь!I160+ноябрь!I160+декабрь!I160</f>
        <v>380.39</v>
      </c>
      <c r="J161" s="14">
        <f>январь!J160+февраль!J160+март!J160+апрель!J160+май!J160+июнь!J160+июль!J160+август!J160+сентябрь!J160+октябрь!J160+ноябрь!J160+декабрь!J160</f>
        <v>0</v>
      </c>
      <c r="K161" s="14">
        <f>январь!K160+февраль!K160+март!K160+апрель!K160+май!K160+июнь!K160+июль!K160+август!K160+сентябрь!K160+октябрь!K160+ноябрь!K160+декабрь!K160</f>
        <v>573.71</v>
      </c>
      <c r="L161" s="14">
        <f>январь!L160+февраль!L160+март!L160+апрель!L160+май!L160+июнь!L160+июль!L160+август!L160+сентябрь!L160+октябрь!L160+ноябрь!L160+декабрь!L160</f>
        <v>0</v>
      </c>
      <c r="M161" s="14">
        <f t="shared" si="2"/>
        <v>573.71</v>
      </c>
      <c r="N161" s="1"/>
    </row>
    <row r="162" spans="1:14" x14ac:dyDescent="0.25">
      <c r="A162" s="13">
        <v>154</v>
      </c>
      <c r="B162" s="14" t="s">
        <v>158</v>
      </c>
      <c r="C162" s="14">
        <f>январь!C161+февраль!C161+март!C161+апрель!C161+май!C161+июнь!C161+июль!C161+август!C161+сентябрь!C161+октябрь!C161+ноябрь!C161+декабрь!C161</f>
        <v>0</v>
      </c>
      <c r="D162" s="14">
        <f>январь!D161+февраль!D161+март!D161+апрель!D161+май!D161+июнь!D161+июль!D161+август!D161+сентябрь!D161+октябрь!D161+ноябрь!D161+декабрь!D161</f>
        <v>0</v>
      </c>
      <c r="E162" s="14">
        <f>январь!E161+февраль!E161+март!E161+апрель!E161+май!E161+июнь!E161+июль!E161+август!E161+сентябрь!E161+октябрь!E161+ноябрь!E161+декабрь!E161</f>
        <v>0</v>
      </c>
      <c r="F162" s="14">
        <f>январь!F161+февраль!F161+март!F161+апрель!F161+май!F161+июнь!F161+июль!F161+август!F161+сентябрь!F161+октябрь!F161+ноябрь!F161+декабрь!F161</f>
        <v>0</v>
      </c>
      <c r="G162" s="14">
        <f>январь!G161+февраль!G161+март!G161+апрель!G161+май!G161+июнь!G161+июль!G161+август!G161+сентябрь!G161+октябрь!G161+ноябрь!G161+декабрь!G161</f>
        <v>68.31</v>
      </c>
      <c r="H162" s="14">
        <f>январь!H161+февраль!H161+март!H161+апрель!H161+май!H161+июнь!H161+июль!H161+август!H161+сентябрь!H161+октябрь!H161+ноябрь!H161+декабрь!H161</f>
        <v>0</v>
      </c>
      <c r="I162" s="14">
        <f>январь!I161+февраль!I161+март!I161+апрель!I161+май!I161+июнь!I161+июль!I161+август!I161+сентябрь!I161+октябрь!I161+ноябрь!I161+декабрь!I161</f>
        <v>654.75</v>
      </c>
      <c r="J162" s="14">
        <f>январь!J161+февраль!J161+март!J161+апрель!J161+май!J161+июнь!J161+июль!J161+август!J161+сентябрь!J161+октябрь!J161+ноябрь!J161+декабрь!J161</f>
        <v>0</v>
      </c>
      <c r="K162" s="14">
        <f>январь!K161+февраль!K161+март!K161+апрель!K161+май!K161+июнь!K161+июль!K161+август!K161+сентябрь!K161+октябрь!K161+ноябрь!K161+декабрь!K161</f>
        <v>991.58</v>
      </c>
      <c r="L162" s="14">
        <f>январь!L161+февраль!L161+март!L161+апрель!L161+май!L161+июнь!L161+июль!L161+август!L161+сентябрь!L161+октябрь!L161+ноябрь!L161+декабрь!L161</f>
        <v>0</v>
      </c>
      <c r="M162" s="14">
        <f t="shared" si="2"/>
        <v>991.58</v>
      </c>
      <c r="N162" s="1"/>
    </row>
    <row r="163" spans="1:14" x14ac:dyDescent="0.25">
      <c r="A163" s="13">
        <v>155</v>
      </c>
      <c r="B163" s="14" t="s">
        <v>159</v>
      </c>
      <c r="C163" s="14">
        <f>январь!C162+февраль!C162+март!C162+апрель!C162+май!C162+июнь!C162+июль!C162+август!C162+сентябрь!C162+октябрь!C162+ноябрь!C162+декабрь!C162</f>
        <v>0</v>
      </c>
      <c r="D163" s="14">
        <f>январь!D162+февраль!D162+март!D162+апрель!D162+май!D162+июнь!D162+июль!D162+август!D162+сентябрь!D162+октябрь!D162+ноябрь!D162+декабрь!D162</f>
        <v>1</v>
      </c>
      <c r="E163" s="14">
        <f>январь!E162+февраль!E162+март!E162+апрель!E162+май!E162+июнь!E162+июль!E162+август!E162+сентябрь!E162+октябрь!E162+ноябрь!E162+декабрь!E162</f>
        <v>2.5</v>
      </c>
      <c r="F163" s="14">
        <f>январь!F162+февраль!F162+март!F162+апрель!F162+май!F162+июнь!F162+июль!F162+август!F162+сентябрь!F162+октябрь!F162+ноябрь!F162+декабрь!F162</f>
        <v>107.75</v>
      </c>
      <c r="G163" s="14">
        <f>январь!G162+февраль!G162+март!G162+апрель!G162+май!G162+июнь!G162+июль!G162+август!G162+сентябрь!G162+октябрь!G162+ноябрь!G162+декабрь!G162</f>
        <v>378.9</v>
      </c>
      <c r="H163" s="14">
        <f>январь!H162+февраль!H162+март!H162+апрель!H162+май!H162+июнь!H162+июль!H162+август!H162+сентябрь!H162+октябрь!H162+ноябрь!H162+декабрь!H162</f>
        <v>4617</v>
      </c>
      <c r="I163" s="14">
        <f>январь!I162+февраль!I162+март!I162+апрель!I162+май!I162+июнь!I162+июль!I162+август!I162+сентябрь!I162+октябрь!I162+ноябрь!I162+декабрь!I162</f>
        <v>435.49</v>
      </c>
      <c r="J163" s="14">
        <f>январь!J162+февраль!J162+март!J162+апрель!J162+май!J162+июнь!J162+июль!J162+август!J162+сентябрь!J162+октябрь!J162+ноябрь!J162+декабрь!J162</f>
        <v>0</v>
      </c>
      <c r="K163" s="14">
        <f>январь!K162+февраль!K162+март!K162+апрель!K162+май!K162+июнь!K162+июль!K162+август!K162+сентябрь!K162+октябрь!K162+ноябрь!K162+декабрь!K162</f>
        <v>10309.58</v>
      </c>
      <c r="L163" s="14">
        <f>январь!L162+февраль!L162+март!L162+апрель!L162+май!L162+июнь!L162+июль!L162+август!L162+сентябрь!L162+октябрь!L162+ноябрь!L162+декабрь!L162</f>
        <v>0</v>
      </c>
      <c r="M163" s="14">
        <f t="shared" si="2"/>
        <v>10309.58</v>
      </c>
      <c r="N163" s="1"/>
    </row>
    <row r="164" spans="1:14" x14ac:dyDescent="0.25">
      <c r="A164" s="13">
        <v>156</v>
      </c>
      <c r="B164" s="14" t="s">
        <v>160</v>
      </c>
      <c r="C164" s="14">
        <f>январь!C163+февраль!C163+март!C163+апрель!C163+май!C163+июнь!C163+июль!C163+август!C163+сентябрь!C163+октябрь!C163+ноябрь!C163+декабрь!C163</f>
        <v>231.33</v>
      </c>
      <c r="D164" s="14">
        <f>январь!D163+февраль!D163+март!D163+апрель!D163+май!D163+июнь!D163+июль!D163+август!D163+сентябрь!D163+октябрь!D163+ноябрь!D163+декабрь!D163</f>
        <v>14.16</v>
      </c>
      <c r="E164" s="14">
        <f>январь!E163+февраль!E163+март!E163+апрель!E163+май!E163+июнь!E163+июль!E163+август!E163+сентябрь!E163+октябрь!E163+ноябрь!E163+декабрь!E163</f>
        <v>245.78999999999996</v>
      </c>
      <c r="F164" s="14">
        <f>январь!F163+февраль!F163+март!F163+апрель!F163+май!F163+июнь!F163+июль!F163+август!F163+сентябрь!F163+октябрь!F163+ноябрь!F163+декабрь!F163</f>
        <v>22448.14</v>
      </c>
      <c r="G164" s="14">
        <f>январь!G163+февраль!G163+март!G163+апрель!G163+май!G163+июнь!G163+июль!G163+август!G163+сентябрь!G163+октябрь!G163+ноябрь!G163+декабрь!G163</f>
        <v>53382.759999999995</v>
      </c>
      <c r="H164" s="14">
        <f>январь!H163+февраль!H163+март!H163+апрель!H163+май!H163+июнь!H163+июль!H163+август!H163+сентябрь!H163+октябрь!H163+ноябрь!H163+декабрь!H163</f>
        <v>382.17</v>
      </c>
      <c r="I164" s="14">
        <f>январь!I163+февраль!I163+март!I163+апрель!I163+май!I163+июнь!I163+июль!I163+август!I163+сентябрь!I163+октябрь!I163+ноябрь!I163+декабрь!I163</f>
        <v>21072.74</v>
      </c>
      <c r="J164" s="14">
        <f>январь!J163+февраль!J163+март!J163+апрель!J163+май!J163+июнь!J163+июль!J163+август!J163+сентябрь!J163+октябрь!J163+ноябрь!J163+декабрь!J163</f>
        <v>0</v>
      </c>
      <c r="K164" s="14">
        <f>январь!K163+февраль!K163+март!K163+апрель!K163+май!K163+июнь!K163+июль!K163+август!K163+сентябрь!K163+октябрь!K163+ноябрь!K163+декабрь!K163</f>
        <v>127659.00000000001</v>
      </c>
      <c r="L164" s="14">
        <f>январь!L163+февраль!L163+март!L163+апрель!L163+май!L163+июнь!L163+июль!L163+август!L163+сентябрь!L163+октябрь!L163+ноябрь!L163+декабрь!L163</f>
        <v>15062.140000000001</v>
      </c>
      <c r="M164" s="14">
        <f t="shared" si="2"/>
        <v>142721.14000000001</v>
      </c>
      <c r="N164" s="1"/>
    </row>
    <row r="165" spans="1:14" x14ac:dyDescent="0.25">
      <c r="A165" s="13">
        <v>157</v>
      </c>
      <c r="B165" s="14" t="s">
        <v>161</v>
      </c>
      <c r="C165" s="14">
        <f>январь!C164+февраль!C164+март!C164+апрель!C164+май!C164+июнь!C164+июль!C164+август!C164+сентябрь!C164+октябрь!C164+ноябрь!C164+декабрь!C164</f>
        <v>1027.01</v>
      </c>
      <c r="D165" s="14">
        <f>январь!D164+февраль!D164+март!D164+апрель!D164+май!D164+июнь!D164+июль!D164+август!D164+сентябрь!D164+октябрь!D164+ноябрь!D164+декабрь!D164</f>
        <v>19.509999999999998</v>
      </c>
      <c r="E165" s="14">
        <f>январь!E164+февраль!E164+март!E164+апрель!E164+май!E164+июнь!E164+июль!E164+август!E164+сентябрь!E164+октябрь!E164+ноябрь!E164+декабрь!E164</f>
        <v>1057.6599999999999</v>
      </c>
      <c r="F165" s="14">
        <f>январь!F164+февраль!F164+март!F164+апрель!F164+май!F164+июнь!F164+июль!F164+август!F164+сентябрь!F164+октябрь!F164+ноябрь!F164+декабрь!F164</f>
        <v>81989.37000000001</v>
      </c>
      <c r="G165" s="14">
        <f>январь!G164+февраль!G164+март!G164+апрель!G164+май!G164+июнь!G164+июль!G164+август!G164+сентябрь!G164+октябрь!G164+ноябрь!G164+декабрь!G164</f>
        <v>225604.17</v>
      </c>
      <c r="H165" s="14">
        <f>январь!H164+февраль!H164+март!H164+апрель!H164+май!H164+июнь!H164+июль!H164+август!H164+сентябрь!H164+октябрь!H164+ноябрь!H164+декабрь!H164</f>
        <v>1731.8200000000002</v>
      </c>
      <c r="I165" s="14">
        <f>январь!I164+февраль!I164+март!I164+апрель!I164+май!I164+июнь!I164+июль!I164+август!I164+сентябрь!I164+октябрь!I164+ноябрь!I164+декабрь!I164</f>
        <v>76362.87</v>
      </c>
      <c r="J165" s="14">
        <f>январь!J164+февраль!J164+март!J164+апрель!J164+май!J164+июнь!J164+июль!J164+август!J164+сентябрь!J164+октябрь!J164+ноябрь!J164+декабрь!J164</f>
        <v>0</v>
      </c>
      <c r="K165" s="14">
        <f>январь!K164+февраль!K164+март!K164+апрель!K164+май!K164+июнь!K164+июль!K164+август!K164+сентябрь!K164+октябрь!K164+ноябрь!K164+декабрь!K164</f>
        <v>512295.86</v>
      </c>
      <c r="L165" s="14">
        <f>январь!L164+февраль!L164+март!L164+апрель!L164+май!L164+июнь!L164+июль!L164+август!L164+сентябрь!L164+октябрь!L164+ноябрь!L164+декабрь!L164</f>
        <v>21904.660000000003</v>
      </c>
      <c r="M165" s="14">
        <f t="shared" si="2"/>
        <v>534200.52</v>
      </c>
      <c r="N165" s="1"/>
    </row>
    <row r="166" spans="1:14" x14ac:dyDescent="0.25">
      <c r="A166" s="13">
        <v>158</v>
      </c>
      <c r="B166" s="14" t="s">
        <v>162</v>
      </c>
      <c r="C166" s="14">
        <f>январь!C165+февраль!C165+март!C165+апрель!C165+май!C165+июнь!C165+июль!C165+август!C165+сентябрь!C165+октябрь!C165+ноябрь!C165+декабрь!C165</f>
        <v>0</v>
      </c>
      <c r="D166" s="14">
        <f>январь!D165+февраль!D165+март!D165+апрель!D165+май!D165+июнь!D165+июль!D165+август!D165+сентябрь!D165+октябрь!D165+ноябрь!D165+декабрь!D165</f>
        <v>0</v>
      </c>
      <c r="E166" s="14">
        <f>январь!E165+февраль!E165+март!E165+апрель!E165+май!E165+июнь!E165+июль!E165+август!E165+сентябрь!E165+октябрь!E165+ноябрь!E165+декабрь!E165</f>
        <v>0</v>
      </c>
      <c r="F166" s="14">
        <f>январь!F165+февраль!F165+март!F165+апрель!F165+май!F165+июнь!F165+июль!F165+август!F165+сентябрь!F165+октябрь!F165+ноябрь!F165+декабрь!F165</f>
        <v>0</v>
      </c>
      <c r="G166" s="14">
        <f>январь!G165+февраль!G165+март!G165+апрель!G165+май!G165+июнь!G165+июль!G165+август!G165+сентябрь!G165+октябрь!G165+ноябрь!G165+декабрь!G165</f>
        <v>0</v>
      </c>
      <c r="H166" s="14">
        <f>январь!H165+февраль!H165+март!H165+апрель!H165+май!H165+июнь!H165+июль!H165+август!H165+сентябрь!H165+октябрь!H165+ноябрь!H165+декабрь!H165</f>
        <v>0</v>
      </c>
      <c r="I166" s="14">
        <f>январь!I165+февраль!I165+март!I165+апрель!I165+май!I165+июнь!I165+июль!I165+август!I165+сентябрь!I165+октябрь!I165+ноябрь!I165+декабрь!I165</f>
        <v>0</v>
      </c>
      <c r="J166" s="14">
        <f>январь!J165+февраль!J165+март!J165+апрель!J165+май!J165+июнь!J165+июль!J165+август!J165+сентябрь!J165+октябрь!J165+ноябрь!J165+декабрь!J165</f>
        <v>0</v>
      </c>
      <c r="K166" s="14">
        <f>январь!K165+февраль!K165+март!K165+апрель!K165+май!K165+июнь!K165+июль!K165+август!K165+сентябрь!K165+октябрь!K165+ноябрь!K165+декабрь!K165</f>
        <v>237.62</v>
      </c>
      <c r="L166" s="14">
        <f>январь!L165+февраль!L165+март!L165+апрель!L165+май!L165+июнь!L165+июль!L165+август!L165+сентябрь!L165+октябрь!L165+ноябрь!L165+декабрь!L165</f>
        <v>0</v>
      </c>
      <c r="M166" s="14">
        <f t="shared" si="2"/>
        <v>237.62</v>
      </c>
      <c r="N166" s="1"/>
    </row>
    <row r="167" spans="1:14" x14ac:dyDescent="0.25">
      <c r="A167" s="13">
        <v>159</v>
      </c>
      <c r="B167" s="14" t="s">
        <v>163</v>
      </c>
      <c r="C167" s="14">
        <f>январь!C166+февраль!C166+март!C166+апрель!C166+май!C166+июнь!C166+июль!C166+август!C166+сентябрь!C166+октябрь!C166+ноябрь!C166+декабрь!C166</f>
        <v>4.9000000000000004</v>
      </c>
      <c r="D167" s="14">
        <f>январь!D166+февраль!D166+март!D166+апрель!D166+май!D166+июнь!D166+июль!D166+август!D166+сентябрь!D166+октябрь!D166+ноябрь!D166+декабрь!D166</f>
        <v>0</v>
      </c>
      <c r="E167" s="14">
        <f>январь!E166+февраль!E166+март!E166+апрель!E166+май!E166+июнь!E166+июль!E166+август!E166+сентябрь!E166+октябрь!E166+ноябрь!E166+декабрь!E166</f>
        <v>4.9000000000000004</v>
      </c>
      <c r="F167" s="14">
        <f>январь!F166+февраль!F166+март!F166+апрель!F166+май!F166+июнь!F166+июль!F166+август!F166+сентябрь!F166+октябрь!F166+ноябрь!F166+декабрь!F166</f>
        <v>211.19</v>
      </c>
      <c r="G167" s="14">
        <f>январь!G166+февраль!G166+март!G166+апрель!G166+май!G166+июнь!G166+июль!G166+август!G166+сентябрь!G166+октябрь!G166+ноябрь!G166+декабрь!G166</f>
        <v>922.82</v>
      </c>
      <c r="H167" s="14">
        <f>январь!H166+февраль!H166+март!H166+апрель!H166+май!H166+июнь!H166+июль!H166+август!H166+сентябрь!H166+октябрь!H166+ноябрь!H166+декабрь!H166</f>
        <v>0</v>
      </c>
      <c r="I167" s="14">
        <f>январь!I166+февраль!I166+март!I166+апрель!I166+май!I166+июнь!I166+июль!I166+август!I166+сентябрь!I166+октябрь!I166+ноябрь!I166+декабрь!I166</f>
        <v>130.65</v>
      </c>
      <c r="J167" s="14">
        <f>январь!J166+февраль!J166+март!J166+апрель!J166+май!J166+июнь!J166+июль!J166+август!J166+сентябрь!J166+октябрь!J166+ноябрь!J166+декабрь!J166</f>
        <v>0</v>
      </c>
      <c r="K167" s="14">
        <f>январь!K166+февраль!K166+март!K166+апрель!K166+май!K166+июнь!K166+июль!K166+август!K166+сентябрь!K166+октябрь!K166+ноябрь!K166+декабрь!K166</f>
        <v>2177.5300000000002</v>
      </c>
      <c r="L167" s="14">
        <f>январь!L166+февраль!L166+март!L166+апрель!L166+май!L166+июнь!L166+июль!L166+август!L166+сентябрь!L166+октябрь!L166+ноябрь!L166+декабрь!L166</f>
        <v>0</v>
      </c>
      <c r="M167" s="14">
        <f t="shared" si="2"/>
        <v>2177.5300000000002</v>
      </c>
      <c r="N167" s="1"/>
    </row>
    <row r="168" spans="1:14" x14ac:dyDescent="0.25">
      <c r="A168" s="13">
        <v>160</v>
      </c>
      <c r="B168" s="14" t="s">
        <v>164</v>
      </c>
      <c r="C168" s="14">
        <f>январь!C167+февраль!C167+март!C167+апрель!C167+май!C167+июнь!C167+июль!C167+август!C167+сентябрь!C167+октябрь!C167+ноябрь!C167+декабрь!C167</f>
        <v>0</v>
      </c>
      <c r="D168" s="14">
        <f>январь!D167+февраль!D167+март!D167+апрель!D167+май!D167+июнь!D167+июль!D167+август!D167+сентябрь!D167+октябрь!D167+ноябрь!D167+декабрь!D167</f>
        <v>0</v>
      </c>
      <c r="E168" s="14">
        <f>январь!E167+февраль!E167+март!E167+апрель!E167+май!E167+июнь!E167+июль!E167+август!E167+сентябрь!E167+октябрь!E167+ноябрь!E167+декабрь!E167</f>
        <v>0</v>
      </c>
      <c r="F168" s="14">
        <f>январь!F167+февраль!F167+март!F167+апрель!F167+май!F167+июнь!F167+июль!F167+август!F167+сентябрь!F167+октябрь!F167+ноябрь!F167+декабрь!F167</f>
        <v>0</v>
      </c>
      <c r="G168" s="14">
        <f>январь!G167+февраль!G167+март!G167+апрель!G167+май!G167+июнь!G167+июль!G167+август!G167+сентябрь!G167+октябрь!G167+ноябрь!G167+декабрь!G167</f>
        <v>0</v>
      </c>
      <c r="H168" s="14">
        <f>январь!H167+февраль!H167+март!H167+апрель!H167+май!H167+июнь!H167+июль!H167+август!H167+сентябрь!H167+октябрь!H167+ноябрь!H167+декабрь!H167</f>
        <v>0</v>
      </c>
      <c r="I168" s="14">
        <f>январь!I167+февраль!I167+март!I167+апрель!I167+май!I167+июнь!I167+июль!I167+август!I167+сентябрь!I167+октябрь!I167+ноябрь!I167+декабрь!I167</f>
        <v>0</v>
      </c>
      <c r="J168" s="14">
        <f>январь!J167+февраль!J167+март!J167+апрель!J167+май!J167+июнь!J167+июль!J167+август!J167+сентябрь!J167+октябрь!J167+ноябрь!J167+декабрь!J167</f>
        <v>0</v>
      </c>
      <c r="K168" s="14">
        <f>январь!K167+февраль!K167+март!K167+апрель!K167+май!K167+июнь!K167+июль!K167+август!K167+сентябрь!K167+октябрь!K167+ноябрь!K167+декабрь!K167</f>
        <v>320.74</v>
      </c>
      <c r="L168" s="14">
        <f>январь!L167+февраль!L167+март!L167+апрель!L167+май!L167+июнь!L167+июль!L167+август!L167+сентябрь!L167+октябрь!L167+ноябрь!L167+декабрь!L167</f>
        <v>0</v>
      </c>
      <c r="M168" s="14">
        <f t="shared" si="2"/>
        <v>320.74</v>
      </c>
      <c r="N168" s="1"/>
    </row>
    <row r="169" spans="1:14" x14ac:dyDescent="0.25">
      <c r="A169" s="13">
        <v>161</v>
      </c>
      <c r="B169" s="14" t="s">
        <v>198</v>
      </c>
      <c r="C169" s="14">
        <f>январь!C168+февраль!C168+март!C168+апрель!C168+май!C168+июнь!C168+июль!C168+август!C168+сентябрь!C168+октябрь!C168+ноябрь!C168+декабрь!C168</f>
        <v>15.620000000000001</v>
      </c>
      <c r="D169" s="14">
        <f>январь!D168+февраль!D168+март!D168+апрель!D168+май!D168+июнь!D168+июль!D168+август!D168+сентябрь!D168+октябрь!D168+ноябрь!D168+декабрь!D168</f>
        <v>0</v>
      </c>
      <c r="E169" s="14">
        <f>январь!E168+февраль!E168+март!E168+апрель!E168+май!E168+июнь!E168+июль!E168+август!E168+сентябрь!E168+октябрь!E168+ноябрь!E168+декабрь!E168</f>
        <v>15.620000000000001</v>
      </c>
      <c r="F169" s="14">
        <f>январь!F168+февраль!F168+март!F168+апрель!F168+май!F168+июнь!F168+июль!F168+август!F168+сентябрь!F168+октябрь!F168+ноябрь!F168+декабрь!F168</f>
        <v>673.22</v>
      </c>
      <c r="G169" s="14">
        <f>январь!G168+февраль!G168+март!G168+апрель!G168+май!G168+июнь!G168+июль!G168+август!G168+сентябрь!G168+октябрь!G168+ноябрь!G168+декабрь!G168</f>
        <v>2029.1800000000003</v>
      </c>
      <c r="H169" s="14">
        <f>январь!H168+февраль!H168+март!H168+апрель!H168+май!H168+июнь!H168+июль!H168+август!H168+сентябрь!H168+октябрь!H168+ноябрь!H168+декабрь!H168</f>
        <v>9.4</v>
      </c>
      <c r="I169" s="14">
        <f>январь!I168+февраль!I168+март!I168+апрель!I168+май!I168+июнь!I168+июль!I168+август!I168+сентябрь!I168+октябрь!I168+ноябрь!I168+декабрь!I168</f>
        <v>422.65</v>
      </c>
      <c r="J169" s="14">
        <f>январь!J168+февраль!J168+март!J168+апрель!J168+май!J168+июнь!J168+июль!J168+август!J168+сентябрь!J168+октябрь!J168+ноябрь!J168+декабрь!J168</f>
        <v>0</v>
      </c>
      <c r="K169" s="14">
        <f>январь!K168+февраль!K168+март!K168+апрель!K168+май!K168+июнь!K168+июль!K168+август!K168+сентябрь!K168+октябрь!K168+ноябрь!K168+декабрь!K168</f>
        <v>4625.0200000000004</v>
      </c>
      <c r="L169" s="14">
        <f>январь!L168+февраль!L168+март!L168+апрель!L168+май!L168+июнь!L168+июль!L168+август!L168+сентябрь!L168+октябрь!L168+ноябрь!L168+декабрь!L168</f>
        <v>0</v>
      </c>
      <c r="M169" s="14">
        <f t="shared" si="2"/>
        <v>4625.0200000000004</v>
      </c>
      <c r="N169" s="1"/>
    </row>
    <row r="170" spans="1:14" x14ac:dyDescent="0.25">
      <c r="A170" s="13">
        <v>162</v>
      </c>
      <c r="B170" s="14" t="s">
        <v>165</v>
      </c>
      <c r="C170" s="14">
        <f>январь!C169+февраль!C169+март!C169+апрель!C169+май!C169+июнь!C169+июль!C169+август!C169+сентябрь!C169+октябрь!C169+ноябрь!C169+декабрь!C169</f>
        <v>15.52</v>
      </c>
      <c r="D170" s="14">
        <f>январь!D169+февраль!D169+март!D169+апрель!D169+май!D169+июнь!D169+июль!D169+август!D169+сентябрь!D169+октябрь!D169+ноябрь!D169+декабрь!D169</f>
        <v>0</v>
      </c>
      <c r="E170" s="14">
        <f>январь!E169+февраль!E169+март!E169+апрель!E169+май!E169+июнь!E169+июль!E169+август!E169+сентябрь!E169+октябрь!E169+ноябрь!E169+декабрь!E169</f>
        <v>15.52</v>
      </c>
      <c r="F170" s="14">
        <f>январь!F169+февраль!F169+март!F169+апрель!F169+май!F169+июнь!F169+июль!F169+август!F169+сентябрь!F169+октябрь!F169+ноябрь!F169+декабрь!F169</f>
        <v>668.91</v>
      </c>
      <c r="G170" s="14">
        <f>январь!G169+февраль!G169+март!G169+апрель!G169+май!G169+июнь!G169+июль!G169+август!G169+сентябрь!G169+октябрь!G169+ноябрь!G169+декабрь!G169</f>
        <v>2016.5500000000002</v>
      </c>
      <c r="H170" s="14">
        <f>январь!H169+февраль!H169+март!H169+апрель!H169+май!H169+июнь!H169+июль!H169+август!H169+сентябрь!H169+октябрь!H169+ноябрь!H169+декабрь!H169</f>
        <v>9.4</v>
      </c>
      <c r="I170" s="14">
        <f>январь!I169+февраль!I169+март!I169+апрель!I169+май!I169+июнь!I169+июль!I169+август!I169+сентябрь!I169+октябрь!I169+ноябрь!I169+декабрь!I169</f>
        <v>422.65</v>
      </c>
      <c r="J170" s="14">
        <f>январь!J169+февраль!J169+март!J169+апрель!J169+май!J169+июнь!J169+июль!J169+август!J169+сентябрь!J169+октябрь!J169+ноябрь!J169+декабрь!J169</f>
        <v>0</v>
      </c>
      <c r="K170" s="14">
        <f>январь!K169+февраль!K169+март!K169+апрель!K169+май!K169+июнь!K169+июль!K169+август!K169+сентябрь!K169+октябрь!K169+ноябрь!K169+декабрь!K169</f>
        <v>4525.1600000000008</v>
      </c>
      <c r="L170" s="14">
        <f>январь!L169+февраль!L169+март!L169+апрель!L169+май!L169+июнь!L169+июль!L169+август!L169+сентябрь!L169+октябрь!L169+ноябрь!L169+декабрь!L169</f>
        <v>0</v>
      </c>
      <c r="M170" s="14">
        <f t="shared" si="2"/>
        <v>4525.1600000000008</v>
      </c>
      <c r="N170" s="1"/>
    </row>
    <row r="171" spans="1:14" x14ac:dyDescent="0.25">
      <c r="A171" s="13">
        <v>163</v>
      </c>
      <c r="B171" s="14" t="s">
        <v>166</v>
      </c>
      <c r="C171" s="14">
        <f>январь!C170+февраль!C170+март!C170+апрель!C170+май!C170+июнь!C170+июль!C170+август!C170+сентябрь!C170+октябрь!C170+ноябрь!C170+декабрь!C170</f>
        <v>0</v>
      </c>
      <c r="D171" s="14">
        <f>январь!D170+февраль!D170+март!D170+апрель!D170+май!D170+июнь!D170+июль!D170+август!D170+сентябрь!D170+октябрь!D170+ноябрь!D170+декабрь!D170</f>
        <v>0.5</v>
      </c>
      <c r="E171" s="14">
        <f>январь!E170+февраль!E170+март!E170+апрель!E170+май!E170+июнь!E170+июль!E170+август!E170+сентябрь!E170+октябрь!E170+ноябрь!E170+декабрь!E170</f>
        <v>0.5</v>
      </c>
      <c r="F171" s="14">
        <f>январь!F170+февраль!F170+март!F170+апрель!F170+май!F170+июнь!F170+июль!F170+август!F170+сентябрь!F170+октябрь!F170+ноябрь!F170+декабрь!F170</f>
        <v>21.55</v>
      </c>
      <c r="G171" s="14">
        <f>январь!G170+февраль!G170+март!G170+апрель!G170+май!G170+июнь!G170+июль!G170+август!G170+сентябрь!G170+октябрь!G170+ноябрь!G170+декабрь!G170</f>
        <v>88.41</v>
      </c>
      <c r="H171" s="14">
        <f>январь!H170+февраль!H170+март!H170+апрель!H170+май!H170+июнь!H170+июль!H170+август!H170+сентябрь!H170+октябрь!H170+ноябрь!H170+декабрь!H170</f>
        <v>0</v>
      </c>
      <c r="I171" s="14">
        <f>январь!I170+февраль!I170+март!I170+апрель!I170+май!I170+июнь!I170+июль!I170+август!I170+сентябрь!I170+октябрь!I170+ноябрь!I170+декабрь!I170</f>
        <v>0</v>
      </c>
      <c r="J171" s="14">
        <f>январь!J170+февраль!J170+март!J170+апрель!J170+май!J170+июнь!J170+июль!J170+август!J170+сентябрь!J170+октябрь!J170+ноябрь!J170+декабрь!J170</f>
        <v>0</v>
      </c>
      <c r="K171" s="14">
        <f>январь!K170+февраль!K170+март!K170+апрель!K170+май!K170+июнь!K170+июль!K170+август!K170+сентябрь!K170+октябрь!K170+ноябрь!K170+декабрь!K170</f>
        <v>303.70000000000005</v>
      </c>
      <c r="L171" s="14">
        <f>январь!L170+февраль!L170+март!L170+апрель!L170+май!L170+июнь!L170+июль!L170+август!L170+сентябрь!L170+октябрь!L170+ноябрь!L170+декабрь!L170</f>
        <v>0</v>
      </c>
      <c r="M171" s="14">
        <f t="shared" si="2"/>
        <v>303.70000000000005</v>
      </c>
      <c r="N171" s="1"/>
    </row>
    <row r="172" spans="1:14" x14ac:dyDescent="0.25">
      <c r="A172" s="13">
        <v>164</v>
      </c>
      <c r="B172" s="14" t="s">
        <v>167</v>
      </c>
      <c r="C172" s="14">
        <f>январь!C171+февраль!C171+март!C171+апрель!C171+май!C171+июнь!C171+июль!C171+август!C171+сентябрь!C171+октябрь!C171+ноябрь!C171+декабрь!C171</f>
        <v>158.76</v>
      </c>
      <c r="D172" s="14">
        <f>январь!D171+февраль!D171+март!D171+апрель!D171+май!D171+июнь!D171+июль!D171+август!D171+сентябрь!D171+октябрь!D171+ноябрь!D171+декабрь!D171</f>
        <v>7.8000000000000007</v>
      </c>
      <c r="E172" s="14">
        <f>январь!E171+февраль!E171+март!E171+апрель!E171+май!E171+июнь!E171+июль!E171+август!E171+сентябрь!E171+октябрь!E171+ноябрь!E171+декабрь!E171</f>
        <v>168.96</v>
      </c>
      <c r="F172" s="14">
        <f>январь!F171+февраль!F171+март!F171+апрель!F171+май!F171+июнь!F171+июль!F171+август!F171+сентябрь!F171+октябрь!F171+ноябрь!F171+декабрь!F171</f>
        <v>7777.7900000000009</v>
      </c>
      <c r="G172" s="14">
        <f>январь!G171+февраль!G171+март!G171+апрель!G171+май!G171+июнь!G171+июль!G171+август!G171+сентябрь!G171+октябрь!G171+ноябрь!G171+декабрь!G171</f>
        <v>29163.47</v>
      </c>
      <c r="H172" s="14">
        <f>январь!H171+февраль!H171+март!H171+апрель!H171+май!H171+июнь!H171+июль!H171+август!H171+сентябрь!H171+октябрь!H171+ноябрь!H171+декабрь!H171</f>
        <v>9.9700000000000006</v>
      </c>
      <c r="I172" s="14">
        <f>январь!I171+февраль!I171+март!I171+апрель!I171+май!I171+июнь!I171+июль!I171+август!I171+сентябрь!I171+октябрь!I171+ноябрь!I171+декабрь!I171</f>
        <v>45567.709999999992</v>
      </c>
      <c r="J172" s="14">
        <f>январь!J171+февраль!J171+март!J171+апрель!J171+май!J171+июнь!J171+июль!J171+август!J171+сентябрь!J171+октябрь!J171+ноябрь!J171+декабрь!J171</f>
        <v>0</v>
      </c>
      <c r="K172" s="14">
        <f>январь!K171+февраль!K171+март!K171+апрель!K171+май!K171+июнь!K171+июль!K171+август!K171+сентябрь!K171+октябрь!K171+ноябрь!K171+декабрь!K171</f>
        <v>105434.76999999999</v>
      </c>
      <c r="L172" s="14">
        <f>январь!L171+февраль!L171+март!L171+апрель!L171+май!L171+июнь!L171+июль!L171+август!L171+сентябрь!L171+октябрь!L171+ноябрь!L171+декабрь!L171</f>
        <v>16715.82</v>
      </c>
      <c r="M172" s="14">
        <f t="shared" si="2"/>
        <v>122150.59</v>
      </c>
      <c r="N172" s="1"/>
    </row>
    <row r="173" spans="1:14" x14ac:dyDescent="0.25">
      <c r="A173" s="13">
        <v>165</v>
      </c>
      <c r="B173" s="14" t="s">
        <v>168</v>
      </c>
      <c r="C173" s="14">
        <f>январь!C172+февраль!C172+март!C172+апрель!C172+май!C172+июнь!C172+июль!C172+август!C172+сентябрь!C172+октябрь!C172+ноябрь!C172+декабрь!C172</f>
        <v>0</v>
      </c>
      <c r="D173" s="14">
        <f>январь!D172+февраль!D172+март!D172+апрель!D172+май!D172+июнь!D172+июль!D172+август!D172+сентябрь!D172+октябрь!D172+ноябрь!D172+декабрь!D172</f>
        <v>0</v>
      </c>
      <c r="E173" s="14">
        <f>январь!E172+февраль!E172+март!E172+апрель!E172+май!E172+июнь!E172+июль!E172+август!E172+сентябрь!E172+октябрь!E172+ноябрь!E172+декабрь!E172</f>
        <v>0</v>
      </c>
      <c r="F173" s="14">
        <f>январь!F172+февраль!F172+март!F172+апрель!F172+май!F172+июнь!F172+июль!F172+август!F172+сентябрь!F172+октябрь!F172+ноябрь!F172+декабрь!F172</f>
        <v>0</v>
      </c>
      <c r="G173" s="14">
        <f>январь!G172+февраль!G172+март!G172+апрель!G172+май!G172+июнь!G172+июль!G172+август!G172+сентябрь!G172+октябрь!G172+ноябрь!G172+декабрь!G172</f>
        <v>0</v>
      </c>
      <c r="H173" s="14">
        <f>январь!H172+февраль!H172+март!H172+апрель!H172+май!H172+июнь!H172+июль!H172+август!H172+сентябрь!H172+октябрь!H172+ноябрь!H172+декабрь!H172</f>
        <v>0</v>
      </c>
      <c r="I173" s="14">
        <f>январь!I172+февраль!I172+март!I172+апрель!I172+май!I172+июнь!I172+июль!I172+август!I172+сентябрь!I172+октябрь!I172+ноябрь!I172+декабрь!I172</f>
        <v>0</v>
      </c>
      <c r="J173" s="14">
        <f>январь!J172+февраль!J172+март!J172+апрель!J172+май!J172+июнь!J172+июль!J172+август!J172+сентябрь!J172+октябрь!J172+ноябрь!J172+декабрь!J172</f>
        <v>0</v>
      </c>
      <c r="K173" s="14">
        <f>январь!K172+февраль!K172+март!K172+апрель!K172+май!K172+июнь!K172+июль!K172+август!K172+сентябрь!K172+октябрь!K172+ноябрь!K172+декабрь!K172</f>
        <v>186.44</v>
      </c>
      <c r="L173" s="14">
        <f>январь!L172+февраль!L172+март!L172+апрель!L172+май!L172+июнь!L172+июль!L172+август!L172+сентябрь!L172+октябрь!L172+ноябрь!L172+декабрь!L172</f>
        <v>0</v>
      </c>
      <c r="M173" s="14">
        <f t="shared" si="2"/>
        <v>186.44</v>
      </c>
      <c r="N173" s="1"/>
    </row>
    <row r="174" spans="1:14" x14ac:dyDescent="0.25">
      <c r="A174" s="14"/>
      <c r="B174" s="14"/>
      <c r="C174" s="14">
        <f>январь!C173+февраль!C173+март!C173+апрель!C173+май!C173+июнь!C173+июль!C173+август!C173+сентябрь!C173+октябрь!C173+ноябрь!C173+декабрь!C173</f>
        <v>0</v>
      </c>
      <c r="D174" s="14">
        <f>январь!D173+февраль!D173+март!D173+апрель!D173+май!D173+июнь!D173+июль!D173+август!D173+сентябрь!D173+октябрь!D173+ноябрь!D173+декабрь!D173</f>
        <v>0</v>
      </c>
      <c r="E174" s="14">
        <f>январь!E173+февраль!E173+март!E173+апрель!E173+май!E173+июнь!E173+июль!E173+август!E173+сентябрь!E173+октябрь!E173+ноябрь!E173+декабрь!E173</f>
        <v>0</v>
      </c>
      <c r="F174" s="14">
        <f>январь!F173+февраль!F173+март!F173+апрель!F173+май!F173+июнь!F173+июль!F173+август!F173+сентябрь!F173+октябрь!F173+ноябрь!F173+декабрь!F173</f>
        <v>0</v>
      </c>
      <c r="G174" s="14">
        <f>январь!G173+февраль!G173+март!G173+апрель!G173+май!G173+июнь!G173+июль!G173+август!G173+сентябрь!G173+октябрь!G173+ноябрь!G173+декабрь!G173</f>
        <v>0</v>
      </c>
      <c r="H174" s="14">
        <f>январь!H173+февраль!H173+март!H173+апрель!H173+май!H173+июнь!H173+июль!H173+август!H173+сентябрь!H173+октябрь!H173+ноябрь!H173+декабрь!H173</f>
        <v>0</v>
      </c>
      <c r="I174" s="14">
        <f>январь!I173+февраль!I173+март!I173+апрель!I173+май!I173+июнь!I173+июль!I173+август!I173+сентябрь!I173+октябрь!I173+ноябрь!I173+декабрь!I173</f>
        <v>0</v>
      </c>
      <c r="J174" s="14">
        <f>январь!J173+февраль!J173+март!J173+апрель!J173+май!J173+июнь!J173+июль!J173+август!J173+сентябрь!J173+октябрь!J173+ноябрь!J173+декабрь!J173</f>
        <v>0</v>
      </c>
      <c r="K174" s="14"/>
      <c r="L174" s="14"/>
      <c r="M174" s="14"/>
      <c r="N174" s="1"/>
    </row>
    <row r="175" spans="1:14" x14ac:dyDescent="0.25">
      <c r="A175" s="14"/>
      <c r="B175" s="14" t="s">
        <v>169</v>
      </c>
      <c r="C175" s="14">
        <f>январь!C174+февраль!C174+март!C174+апрель!C174+май!C174+июнь!C174+июль!C174+август!C174+сентябрь!C174+октябрь!C174+ноябрь!C174+декабрь!C174</f>
        <v>7557.55</v>
      </c>
      <c r="D175" s="14">
        <f>январь!D174+февраль!D174+март!D174+апрель!D174+май!D174+июнь!D174+июль!D174+август!D174+сентябрь!D174+октябрь!D174+ноябрь!D174+декабрь!D174</f>
        <v>1257.8599999999999</v>
      </c>
      <c r="E175" s="14">
        <f>январь!E174+февраль!E174+март!E174+апрель!E174+май!E174+июнь!E174+июль!E174+август!E174+сентябрь!E174+октябрь!E174+ноябрь!E174+декабрь!E174</f>
        <v>8907.56</v>
      </c>
      <c r="F175" s="14">
        <f>январь!F174+февраль!F174+март!F174+апрель!F174+май!F174+июнь!F174+июль!F174+август!F174+сентябрь!F174+октябрь!F174+ноябрь!F174+декабрь!F174</f>
        <v>853149.72</v>
      </c>
      <c r="G175" s="14">
        <f>январь!G174+февраль!G174+март!G174+апрель!G174+май!G174+июнь!G174+июль!G174+август!G174+сентябрь!G174+октябрь!G174+ноябрь!G174+декабрь!G174</f>
        <v>2303566.13</v>
      </c>
      <c r="H175" s="14">
        <f>январь!H174+февраль!H174+март!H174+апрель!H174+май!H174+июнь!H174+июль!H174+август!H174+сентябрь!H174+октябрь!H174+ноябрь!H174+декабрь!H174</f>
        <v>86689.04</v>
      </c>
      <c r="I175" s="14">
        <f>январь!I174+февраль!I174+март!I174+апрель!I174+май!I174+июнь!I174+июль!I174+август!I174+сентябрь!I174+октябрь!I174+ноябрь!I174+декабрь!I174</f>
        <v>910155.2300000001</v>
      </c>
      <c r="J175" s="14">
        <f>январь!J174+февраль!J174+март!J174+апрель!J174+май!J174+июнь!J174+июль!J174+август!J174+сентябрь!J174+октябрь!J174+ноябрь!J174+декабрь!J174</f>
        <v>74375.74000000002</v>
      </c>
      <c r="K175" s="14">
        <f>SUM(K9:K174)</f>
        <v>5741858.0600000015</v>
      </c>
      <c r="L175" s="14">
        <f>SUM(L9:L174)</f>
        <v>567795.81000000006</v>
      </c>
      <c r="M175" s="14">
        <f>SUM(M9:M174)</f>
        <v>6309653.870000001</v>
      </c>
      <c r="N175" s="1">
        <f t="shared" ref="N175" si="3">SUM(N9:N174)</f>
        <v>398.08</v>
      </c>
    </row>
  </sheetData>
  <mergeCells count="2">
    <mergeCell ref="A1:N1"/>
    <mergeCell ref="C4:E4"/>
  </mergeCells>
  <printOptions horizontalCentered="1"/>
  <pageMargins left="0" right="0" top="0.39370078740157483" bottom="0" header="0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1"/>
  <sheetViews>
    <sheetView workbookViewId="0">
      <selection activeCell="Q12" sqref="Q12"/>
    </sheetView>
  </sheetViews>
  <sheetFormatPr defaultRowHeight="15" x14ac:dyDescent="0.25"/>
  <cols>
    <col min="1" max="1" width="4.85546875" customWidth="1"/>
    <col min="2" max="2" width="37.42578125" customWidth="1"/>
    <col min="3" max="3" width="7.140625" customWidth="1"/>
    <col min="4" max="4" width="6.42578125" customWidth="1"/>
    <col min="5" max="5" width="6.5703125" customWidth="1"/>
    <col min="6" max="6" width="9.42578125" customWidth="1"/>
    <col min="7" max="7" width="9.5703125" customWidth="1"/>
    <col min="8" max="8" width="8.140625" customWidth="1"/>
    <col min="9" max="10" width="9.28515625" customWidth="1"/>
    <col min="11" max="11" width="9.5703125" customWidth="1"/>
    <col min="12" max="12" width="10" customWidth="1"/>
    <col min="13" max="13" width="11.42578125" customWidth="1"/>
    <col min="14" max="14" width="8.140625" customWidth="1"/>
  </cols>
  <sheetData>
    <row r="1" spans="1:14" x14ac:dyDescent="0.25">
      <c r="A1" s="34" t="s">
        <v>215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3" spans="1:14" x14ac:dyDescent="0.25">
      <c r="A3" s="8" t="s">
        <v>0</v>
      </c>
      <c r="B3" s="3" t="s">
        <v>1</v>
      </c>
      <c r="C3" s="31" t="s">
        <v>170</v>
      </c>
      <c r="D3" s="32"/>
      <c r="E3" s="33"/>
      <c r="F3" s="5" t="s">
        <v>171</v>
      </c>
      <c r="G3" s="5" t="s">
        <v>172</v>
      </c>
      <c r="H3" s="5" t="s">
        <v>203</v>
      </c>
      <c r="I3" s="5" t="s">
        <v>203</v>
      </c>
      <c r="J3" s="5" t="s">
        <v>174</v>
      </c>
      <c r="K3" s="5" t="s">
        <v>175</v>
      </c>
      <c r="L3" s="5"/>
      <c r="M3" s="5" t="s">
        <v>175</v>
      </c>
      <c r="N3" s="5" t="s">
        <v>176</v>
      </c>
    </row>
    <row r="4" spans="1:14" x14ac:dyDescent="0.25">
      <c r="A4" s="9" t="s">
        <v>2</v>
      </c>
      <c r="B4" s="4"/>
      <c r="C4" s="5" t="s">
        <v>177</v>
      </c>
      <c r="D4" s="5" t="s">
        <v>178</v>
      </c>
      <c r="E4" s="5" t="s">
        <v>179</v>
      </c>
      <c r="F4" s="6" t="s">
        <v>180</v>
      </c>
      <c r="G4" s="6" t="s">
        <v>181</v>
      </c>
      <c r="H4" s="6" t="s">
        <v>182</v>
      </c>
      <c r="I4" s="6" t="s">
        <v>183</v>
      </c>
      <c r="J4" s="6" t="s">
        <v>184</v>
      </c>
      <c r="K4" s="6" t="s">
        <v>185</v>
      </c>
      <c r="L4" s="6" t="s">
        <v>186</v>
      </c>
      <c r="M4" s="6" t="s">
        <v>185</v>
      </c>
      <c r="N4" s="6" t="s">
        <v>180</v>
      </c>
    </row>
    <row r="5" spans="1:14" x14ac:dyDescent="0.25">
      <c r="A5" s="9"/>
      <c r="B5" s="4"/>
      <c r="C5" s="6" t="s">
        <v>187</v>
      </c>
      <c r="D5" s="6" t="s">
        <v>188</v>
      </c>
      <c r="E5" s="6"/>
      <c r="F5" s="6" t="s">
        <v>189</v>
      </c>
      <c r="G5" s="6" t="s">
        <v>190</v>
      </c>
      <c r="H5" s="6" t="s">
        <v>191</v>
      </c>
      <c r="I5" s="6" t="s">
        <v>204</v>
      </c>
      <c r="J5" s="6" t="s">
        <v>193</v>
      </c>
      <c r="K5" s="6" t="s">
        <v>194</v>
      </c>
      <c r="L5" s="6"/>
      <c r="M5" s="6" t="s">
        <v>194</v>
      </c>
      <c r="N5" s="6" t="s">
        <v>195</v>
      </c>
    </row>
    <row r="6" spans="1:14" x14ac:dyDescent="0.25">
      <c r="A6" s="10"/>
      <c r="B6" s="2"/>
      <c r="C6" s="7"/>
      <c r="D6" s="7"/>
      <c r="E6" s="7"/>
      <c r="F6" s="7" t="s">
        <v>190</v>
      </c>
      <c r="G6" s="7"/>
      <c r="H6" s="7"/>
      <c r="I6" s="7" t="s">
        <v>190</v>
      </c>
      <c r="J6" s="7" t="s">
        <v>190</v>
      </c>
      <c r="K6" s="7" t="s">
        <v>190</v>
      </c>
      <c r="L6" s="7"/>
      <c r="M6" s="7" t="s">
        <v>190</v>
      </c>
      <c r="N6" s="7" t="s">
        <v>190</v>
      </c>
    </row>
    <row r="7" spans="1:14" x14ac:dyDescent="0.25">
      <c r="A7" s="2"/>
      <c r="B7" s="2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4" x14ac:dyDescent="0.25">
      <c r="A8" s="13">
        <v>1</v>
      </c>
      <c r="B8" s="14" t="s">
        <v>3</v>
      </c>
      <c r="C8" s="14">
        <v>0.6</v>
      </c>
      <c r="D8" s="14"/>
      <c r="E8" s="14">
        <v>0.6</v>
      </c>
      <c r="F8" s="27">
        <v>751.85</v>
      </c>
      <c r="G8" s="27">
        <v>1480.73</v>
      </c>
      <c r="H8" s="14"/>
      <c r="I8" s="14"/>
      <c r="J8" s="14"/>
      <c r="K8" s="27">
        <v>2332.15</v>
      </c>
      <c r="L8" s="14"/>
      <c r="M8" s="14">
        <f>K8+L8</f>
        <v>2332.15</v>
      </c>
      <c r="N8" s="14"/>
    </row>
    <row r="9" spans="1:14" x14ac:dyDescent="0.25">
      <c r="A9" s="13">
        <v>2</v>
      </c>
      <c r="B9" s="14" t="s">
        <v>4</v>
      </c>
      <c r="C9" s="14">
        <v>2.9</v>
      </c>
      <c r="D9" s="14"/>
      <c r="E9" s="14">
        <v>2.9</v>
      </c>
      <c r="F9" s="27">
        <v>1100.9100000000001</v>
      </c>
      <c r="G9" s="27">
        <v>2254.89</v>
      </c>
      <c r="H9" s="14"/>
      <c r="I9" s="14"/>
      <c r="J9" s="14"/>
      <c r="K9" s="27">
        <v>3551.45</v>
      </c>
      <c r="L9" s="14">
        <v>124.61</v>
      </c>
      <c r="M9" s="14">
        <f t="shared" ref="M9:M72" si="0">K9+L9</f>
        <v>3676.06</v>
      </c>
      <c r="N9" s="14"/>
    </row>
    <row r="10" spans="1:14" x14ac:dyDescent="0.25">
      <c r="A10" s="13">
        <v>3</v>
      </c>
      <c r="B10" s="14" t="s">
        <v>5</v>
      </c>
      <c r="C10" s="14"/>
      <c r="D10" s="14"/>
      <c r="E10" s="14">
        <v>0</v>
      </c>
      <c r="F10" s="27">
        <v>729.95</v>
      </c>
      <c r="G10" s="27">
        <v>1412.61</v>
      </c>
      <c r="H10" s="14"/>
      <c r="I10" s="14"/>
      <c r="J10" s="17"/>
      <c r="K10" s="27">
        <v>2224.87</v>
      </c>
      <c r="L10" s="14"/>
      <c r="M10" s="14">
        <f t="shared" si="0"/>
        <v>2224.87</v>
      </c>
      <c r="N10" s="14"/>
    </row>
    <row r="11" spans="1:14" x14ac:dyDescent="0.25">
      <c r="A11" s="13">
        <v>4</v>
      </c>
      <c r="B11" s="14" t="s">
        <v>6</v>
      </c>
      <c r="C11" s="14"/>
      <c r="D11" s="14"/>
      <c r="E11" s="14">
        <v>0</v>
      </c>
      <c r="F11" s="14"/>
      <c r="G11" s="14"/>
      <c r="H11" s="14"/>
      <c r="I11" s="14"/>
      <c r="J11" s="14"/>
      <c r="K11" s="14"/>
      <c r="L11" s="14"/>
      <c r="M11" s="14">
        <f t="shared" si="0"/>
        <v>0</v>
      </c>
      <c r="N11" s="14"/>
    </row>
    <row r="12" spans="1:14" x14ac:dyDescent="0.25">
      <c r="A12" s="13">
        <v>5</v>
      </c>
      <c r="B12" s="14" t="s">
        <v>7</v>
      </c>
      <c r="C12" s="14"/>
      <c r="D12" s="14"/>
      <c r="E12" s="14">
        <v>0</v>
      </c>
      <c r="F12" s="14"/>
      <c r="G12" s="14"/>
      <c r="H12" s="14"/>
      <c r="I12" s="14"/>
      <c r="J12" s="14"/>
      <c r="K12" s="14"/>
      <c r="L12" s="14"/>
      <c r="M12" s="14">
        <f t="shared" si="0"/>
        <v>0</v>
      </c>
      <c r="N12" s="14"/>
    </row>
    <row r="13" spans="1:14" x14ac:dyDescent="0.25">
      <c r="A13" s="13">
        <v>6</v>
      </c>
      <c r="B13" s="14" t="s">
        <v>8</v>
      </c>
      <c r="C13" s="14"/>
      <c r="D13" s="14"/>
      <c r="E13" s="14">
        <v>0</v>
      </c>
      <c r="F13" s="14"/>
      <c r="G13" s="14"/>
      <c r="H13" s="14"/>
      <c r="I13" s="14"/>
      <c r="J13" s="14"/>
      <c r="K13" s="14"/>
      <c r="L13" s="14"/>
      <c r="M13" s="14">
        <f t="shared" si="0"/>
        <v>0</v>
      </c>
      <c r="N13" s="14"/>
    </row>
    <row r="14" spans="1:14" x14ac:dyDescent="0.25">
      <c r="A14" s="13">
        <v>7</v>
      </c>
      <c r="B14" s="14" t="s">
        <v>9</v>
      </c>
      <c r="C14" s="14">
        <v>8.16</v>
      </c>
      <c r="D14" s="14">
        <v>1.26</v>
      </c>
      <c r="E14" s="14">
        <v>9.42</v>
      </c>
      <c r="F14" s="27">
        <v>1984.92</v>
      </c>
      <c r="G14" s="27">
        <v>4602.22</v>
      </c>
      <c r="H14" s="14"/>
      <c r="I14" s="14">
        <v>2612.94</v>
      </c>
      <c r="J14" s="14"/>
      <c r="K14" s="27">
        <v>9861.44</v>
      </c>
      <c r="L14" s="14"/>
      <c r="M14" s="14">
        <f t="shared" si="0"/>
        <v>9861.44</v>
      </c>
      <c r="N14" s="14"/>
    </row>
    <row r="15" spans="1:14" x14ac:dyDescent="0.25">
      <c r="A15" s="13">
        <v>8</v>
      </c>
      <c r="B15" s="14" t="s">
        <v>10</v>
      </c>
      <c r="C15" s="14">
        <v>16.82</v>
      </c>
      <c r="D15" s="14">
        <v>1.26</v>
      </c>
      <c r="E15" s="14">
        <v>18.079999999999998</v>
      </c>
      <c r="F15" s="27">
        <v>2770.75</v>
      </c>
      <c r="G15" s="27">
        <v>6822.53</v>
      </c>
      <c r="H15" s="14"/>
      <c r="I15" s="14">
        <v>2177.4499999999998</v>
      </c>
      <c r="J15" s="14"/>
      <c r="K15" s="27">
        <v>12922.94</v>
      </c>
      <c r="L15" s="14">
        <v>61.93</v>
      </c>
      <c r="M15" s="14">
        <f t="shared" si="0"/>
        <v>12984.87</v>
      </c>
      <c r="N15" s="14"/>
    </row>
    <row r="16" spans="1:14" x14ac:dyDescent="0.25">
      <c r="A16" s="13">
        <v>9</v>
      </c>
      <c r="B16" s="14" t="s">
        <v>11</v>
      </c>
      <c r="C16" s="14">
        <v>10.3</v>
      </c>
      <c r="D16" s="14">
        <v>1.26</v>
      </c>
      <c r="E16" s="14">
        <v>11.56</v>
      </c>
      <c r="F16" s="14">
        <v>2017.65</v>
      </c>
      <c r="G16" s="14">
        <v>3998.31</v>
      </c>
      <c r="H16" s="14"/>
      <c r="I16" s="14">
        <v>3483.92</v>
      </c>
      <c r="J16" s="17"/>
      <c r="K16" s="14">
        <v>9781.26</v>
      </c>
      <c r="L16" s="14"/>
      <c r="M16" s="14">
        <f t="shared" si="0"/>
        <v>9781.26</v>
      </c>
      <c r="N16" s="14"/>
    </row>
    <row r="17" spans="1:14" x14ac:dyDescent="0.25">
      <c r="A17" s="13">
        <v>10</v>
      </c>
      <c r="B17" s="14" t="s">
        <v>12</v>
      </c>
      <c r="C17" s="14">
        <v>4.24</v>
      </c>
      <c r="D17" s="14">
        <v>1.26</v>
      </c>
      <c r="E17" s="14">
        <v>5.5</v>
      </c>
      <c r="F17" s="27">
        <v>2220.62</v>
      </c>
      <c r="G17" s="27">
        <v>4741.6899999999996</v>
      </c>
      <c r="H17" s="14"/>
      <c r="I17" s="14">
        <v>2177.4499999999998</v>
      </c>
      <c r="J17" s="14"/>
      <c r="K17" s="27">
        <v>9645.6</v>
      </c>
      <c r="L17" s="14"/>
      <c r="M17" s="14">
        <f t="shared" si="0"/>
        <v>9645.6</v>
      </c>
      <c r="N17" s="14"/>
    </row>
    <row r="18" spans="1:14" x14ac:dyDescent="0.25">
      <c r="A18" s="13">
        <v>11</v>
      </c>
      <c r="B18" s="14" t="s">
        <v>13</v>
      </c>
      <c r="C18" s="14"/>
      <c r="D18" s="14"/>
      <c r="E18" s="14">
        <v>0</v>
      </c>
      <c r="F18" s="14"/>
      <c r="G18" s="14"/>
      <c r="H18" s="14"/>
      <c r="I18" s="14"/>
      <c r="J18" s="14"/>
      <c r="K18" s="14"/>
      <c r="L18" s="14"/>
      <c r="M18" s="14">
        <f t="shared" si="0"/>
        <v>0</v>
      </c>
      <c r="N18" s="14"/>
    </row>
    <row r="19" spans="1:14" x14ac:dyDescent="0.25">
      <c r="A19" s="13">
        <v>12</v>
      </c>
      <c r="B19" s="14" t="s">
        <v>14</v>
      </c>
      <c r="C19" s="14"/>
      <c r="D19" s="14"/>
      <c r="E19" s="14">
        <v>0</v>
      </c>
      <c r="F19" s="14"/>
      <c r="G19" s="14"/>
      <c r="H19" s="14"/>
      <c r="I19" s="14"/>
      <c r="J19" s="14"/>
      <c r="K19" s="14"/>
      <c r="L19" s="14"/>
      <c r="M19" s="14">
        <f t="shared" si="0"/>
        <v>0</v>
      </c>
      <c r="N19" s="14"/>
    </row>
    <row r="20" spans="1:14" x14ac:dyDescent="0.25">
      <c r="A20" s="13">
        <v>13</v>
      </c>
      <c r="B20" s="14" t="s">
        <v>15</v>
      </c>
      <c r="C20" s="14"/>
      <c r="D20" s="14"/>
      <c r="E20" s="14">
        <v>0</v>
      </c>
      <c r="F20" s="14"/>
      <c r="G20" s="14"/>
      <c r="H20" s="14"/>
      <c r="I20" s="14"/>
      <c r="J20" s="14"/>
      <c r="K20" s="14"/>
      <c r="L20" s="14"/>
      <c r="M20" s="14">
        <f t="shared" si="0"/>
        <v>0</v>
      </c>
      <c r="N20" s="14"/>
    </row>
    <row r="21" spans="1:14" x14ac:dyDescent="0.25">
      <c r="A21" s="13">
        <v>14</v>
      </c>
      <c r="B21" s="14" t="s">
        <v>16</v>
      </c>
      <c r="C21" s="14">
        <v>1.42</v>
      </c>
      <c r="D21" s="14"/>
      <c r="E21" s="14">
        <v>1.42</v>
      </c>
      <c r="F21" s="27">
        <v>1425.9</v>
      </c>
      <c r="G21" s="27">
        <v>2820.34</v>
      </c>
      <c r="H21" s="14"/>
      <c r="I21" s="14"/>
      <c r="J21" s="14"/>
      <c r="K21" s="27">
        <v>4442.04</v>
      </c>
      <c r="L21" s="14">
        <v>300.32</v>
      </c>
      <c r="M21" s="14">
        <f t="shared" si="0"/>
        <v>4742.3599999999997</v>
      </c>
      <c r="N21" s="14">
        <v>24.55</v>
      </c>
    </row>
    <row r="22" spans="1:14" x14ac:dyDescent="0.25">
      <c r="A22" s="13">
        <v>15</v>
      </c>
      <c r="B22" s="14" t="s">
        <v>17</v>
      </c>
      <c r="C22" s="14">
        <v>0.3</v>
      </c>
      <c r="D22" s="14"/>
      <c r="E22" s="14">
        <v>0.3</v>
      </c>
      <c r="F22" s="27">
        <v>1341.92</v>
      </c>
      <c r="G22" s="27">
        <v>2609.7800000000002</v>
      </c>
      <c r="H22" s="14"/>
      <c r="I22" s="14"/>
      <c r="J22" s="14"/>
      <c r="K22" s="27">
        <v>4110.3999999999996</v>
      </c>
      <c r="L22" s="14"/>
      <c r="M22" s="14">
        <f t="shared" si="0"/>
        <v>4110.3999999999996</v>
      </c>
      <c r="N22" s="14"/>
    </row>
    <row r="23" spans="1:14" x14ac:dyDescent="0.25">
      <c r="A23" s="13">
        <v>16</v>
      </c>
      <c r="B23" s="14" t="s">
        <v>18</v>
      </c>
      <c r="C23" s="14">
        <v>0.9</v>
      </c>
      <c r="D23" s="14">
        <v>3.39</v>
      </c>
      <c r="E23" s="14">
        <v>4.29</v>
      </c>
      <c r="F23" s="27">
        <v>1521.83</v>
      </c>
      <c r="G23" s="27">
        <v>3129.08</v>
      </c>
      <c r="H23" s="14">
        <v>24</v>
      </c>
      <c r="I23" s="14"/>
      <c r="J23" s="14"/>
      <c r="K23" s="27">
        <v>4966.1000000000004</v>
      </c>
      <c r="L23" s="14"/>
      <c r="M23" s="14">
        <f t="shared" si="0"/>
        <v>4966.1000000000004</v>
      </c>
      <c r="N23" s="14"/>
    </row>
    <row r="24" spans="1:14" x14ac:dyDescent="0.25">
      <c r="A24" s="13">
        <v>17</v>
      </c>
      <c r="B24" s="14" t="s">
        <v>19</v>
      </c>
      <c r="C24" s="14">
        <v>0.6</v>
      </c>
      <c r="D24" s="14">
        <v>1.42</v>
      </c>
      <c r="E24" s="14">
        <v>2.02</v>
      </c>
      <c r="F24" s="27">
        <v>1582.67</v>
      </c>
      <c r="G24" s="27">
        <v>3149.46</v>
      </c>
      <c r="H24" s="14"/>
      <c r="I24" s="14"/>
      <c r="J24" s="14"/>
      <c r="K24" s="27">
        <v>4960.3999999999996</v>
      </c>
      <c r="L24" s="14"/>
      <c r="M24" s="14">
        <f t="shared" si="0"/>
        <v>4960.3999999999996</v>
      </c>
      <c r="N24" s="14"/>
    </row>
    <row r="25" spans="1:14" x14ac:dyDescent="0.25">
      <c r="A25" s="13">
        <v>18</v>
      </c>
      <c r="B25" s="14" t="s">
        <v>20</v>
      </c>
      <c r="C25" s="14">
        <v>5.65</v>
      </c>
      <c r="D25" s="14">
        <v>5.42</v>
      </c>
      <c r="E25" s="14">
        <v>12.15</v>
      </c>
      <c r="F25" s="27">
        <v>523.66999999999996</v>
      </c>
      <c r="G25" s="27">
        <v>1534.54</v>
      </c>
      <c r="H25" s="14">
        <v>96</v>
      </c>
      <c r="I25" s="14"/>
      <c r="J25" s="17"/>
      <c r="K25" s="28">
        <v>2568.1</v>
      </c>
      <c r="L25" s="14">
        <v>92.09</v>
      </c>
      <c r="M25" s="14">
        <f t="shared" si="0"/>
        <v>2660.19</v>
      </c>
      <c r="N25" s="14"/>
    </row>
    <row r="26" spans="1:14" x14ac:dyDescent="0.25">
      <c r="A26" s="13">
        <v>19</v>
      </c>
      <c r="B26" s="14" t="s">
        <v>21</v>
      </c>
      <c r="C26" s="14"/>
      <c r="D26" s="14"/>
      <c r="E26" s="14">
        <v>0</v>
      </c>
      <c r="F26" s="27">
        <v>257.86</v>
      </c>
      <c r="G26" s="27">
        <v>499.02</v>
      </c>
      <c r="H26" s="14"/>
      <c r="I26" s="14"/>
      <c r="J26" s="14"/>
      <c r="K26" s="27">
        <v>785.95</v>
      </c>
      <c r="L26" s="14"/>
      <c r="M26" s="14">
        <f t="shared" si="0"/>
        <v>785.95</v>
      </c>
      <c r="N26" s="14"/>
    </row>
    <row r="27" spans="1:14" x14ac:dyDescent="0.25">
      <c r="A27" s="13">
        <v>20</v>
      </c>
      <c r="B27" s="14" t="s">
        <v>22</v>
      </c>
      <c r="C27" s="14"/>
      <c r="D27" s="14"/>
      <c r="E27" s="14">
        <v>0</v>
      </c>
      <c r="F27" s="27">
        <v>99.18</v>
      </c>
      <c r="G27" s="27">
        <v>191.94</v>
      </c>
      <c r="H27" s="14"/>
      <c r="I27" s="14"/>
      <c r="J27" s="14"/>
      <c r="K27" s="27">
        <v>302.3</v>
      </c>
      <c r="L27" s="14"/>
      <c r="M27" s="14">
        <f t="shared" si="0"/>
        <v>302.3</v>
      </c>
      <c r="N27" s="14"/>
    </row>
    <row r="28" spans="1:14" x14ac:dyDescent="0.25">
      <c r="A28" s="13">
        <v>21</v>
      </c>
      <c r="B28" s="14" t="s">
        <v>23</v>
      </c>
      <c r="C28" s="14"/>
      <c r="D28" s="14"/>
      <c r="E28" s="14">
        <v>0</v>
      </c>
      <c r="F28" s="14"/>
      <c r="G28" s="14"/>
      <c r="H28" s="14"/>
      <c r="I28" s="14"/>
      <c r="J28" s="14"/>
      <c r="K28" s="14"/>
      <c r="L28" s="14"/>
      <c r="M28" s="14">
        <f t="shared" si="0"/>
        <v>0</v>
      </c>
      <c r="N28" s="14"/>
    </row>
    <row r="29" spans="1:14" x14ac:dyDescent="0.25">
      <c r="A29" s="13">
        <v>22</v>
      </c>
      <c r="B29" s="14" t="s">
        <v>24</v>
      </c>
      <c r="C29" s="14">
        <v>1.38</v>
      </c>
      <c r="D29" s="14">
        <v>4.1399999999999997</v>
      </c>
      <c r="E29" s="14">
        <v>5.52</v>
      </c>
      <c r="F29" s="27">
        <v>1269.3699999999999</v>
      </c>
      <c r="G29" s="27">
        <v>2832.71</v>
      </c>
      <c r="H29" s="14"/>
      <c r="I29" s="14">
        <v>1088.73</v>
      </c>
      <c r="J29" s="14"/>
      <c r="K29" s="27">
        <v>5550.25</v>
      </c>
      <c r="L29" s="14"/>
      <c r="M29" s="14">
        <f t="shared" si="0"/>
        <v>5550.25</v>
      </c>
      <c r="N29" s="14"/>
    </row>
    <row r="30" spans="1:14" x14ac:dyDescent="0.25">
      <c r="A30" s="13">
        <v>23</v>
      </c>
      <c r="B30" s="14" t="s">
        <v>25</v>
      </c>
      <c r="C30" s="14">
        <v>1.98</v>
      </c>
      <c r="D30" s="14">
        <v>4.1399999999999997</v>
      </c>
      <c r="E30" s="14">
        <v>6.42</v>
      </c>
      <c r="F30" s="27">
        <v>1379.56</v>
      </c>
      <c r="G30" s="27">
        <v>3107.29</v>
      </c>
      <c r="H30" s="14"/>
      <c r="I30" s="12">
        <v>653.24</v>
      </c>
      <c r="J30" s="14"/>
      <c r="K30" s="27">
        <v>5547.22</v>
      </c>
      <c r="L30" s="14"/>
      <c r="M30" s="14">
        <f t="shared" si="0"/>
        <v>5547.22</v>
      </c>
      <c r="N30" s="14"/>
    </row>
    <row r="31" spans="1:14" x14ac:dyDescent="0.25">
      <c r="A31" s="13">
        <v>24</v>
      </c>
      <c r="B31" s="14" t="s">
        <v>26</v>
      </c>
      <c r="C31" s="14"/>
      <c r="D31" s="14"/>
      <c r="E31" s="14">
        <v>0</v>
      </c>
      <c r="F31" s="14"/>
      <c r="G31" s="14"/>
      <c r="H31" s="14"/>
      <c r="I31" s="14"/>
      <c r="J31" s="14"/>
      <c r="K31" s="14"/>
      <c r="L31" s="14"/>
      <c r="M31" s="14">
        <f t="shared" si="0"/>
        <v>0</v>
      </c>
      <c r="N31" s="14"/>
    </row>
    <row r="32" spans="1:14" x14ac:dyDescent="0.25">
      <c r="A32" s="13">
        <v>25</v>
      </c>
      <c r="B32" s="14" t="s">
        <v>27</v>
      </c>
      <c r="C32" s="14">
        <v>3.58</v>
      </c>
      <c r="D32" s="14">
        <v>7.98</v>
      </c>
      <c r="E32" s="14">
        <v>11.86</v>
      </c>
      <c r="F32" s="27">
        <v>1998.85</v>
      </c>
      <c r="G32" s="27">
        <v>4826.2700000000004</v>
      </c>
      <c r="H32" s="14"/>
      <c r="I32" s="14">
        <v>2612.94</v>
      </c>
      <c r="J32" s="14"/>
      <c r="K32" s="27">
        <v>10214.32</v>
      </c>
      <c r="L32" s="12">
        <v>539.22</v>
      </c>
      <c r="M32" s="14">
        <f t="shared" si="0"/>
        <v>10753.539999999999</v>
      </c>
      <c r="N32" s="14">
        <v>552.07000000000005</v>
      </c>
    </row>
    <row r="33" spans="1:14" x14ac:dyDescent="0.25">
      <c r="A33" s="13">
        <v>26</v>
      </c>
      <c r="B33" s="14" t="s">
        <v>28</v>
      </c>
      <c r="C33" s="14"/>
      <c r="D33" s="14"/>
      <c r="E33" s="14">
        <v>0</v>
      </c>
      <c r="F33" s="14"/>
      <c r="G33" s="14"/>
      <c r="H33" s="14"/>
      <c r="I33" s="14"/>
      <c r="J33" s="14"/>
      <c r="K33" s="14"/>
      <c r="L33" s="14"/>
      <c r="M33" s="14">
        <f t="shared" si="0"/>
        <v>0</v>
      </c>
      <c r="N33" s="14"/>
    </row>
    <row r="34" spans="1:14" x14ac:dyDescent="0.25">
      <c r="A34" s="13">
        <v>27</v>
      </c>
      <c r="B34" s="14" t="s">
        <v>29</v>
      </c>
      <c r="C34" s="14"/>
      <c r="D34" s="14"/>
      <c r="E34" s="14">
        <v>0</v>
      </c>
      <c r="F34" s="14"/>
      <c r="G34" s="14"/>
      <c r="H34" s="14"/>
      <c r="I34" s="14"/>
      <c r="J34" s="14"/>
      <c r="K34" s="14"/>
      <c r="L34" s="14"/>
      <c r="M34" s="14">
        <f t="shared" si="0"/>
        <v>0</v>
      </c>
      <c r="N34" s="14"/>
    </row>
    <row r="35" spans="1:14" x14ac:dyDescent="0.25">
      <c r="A35" s="13">
        <v>28</v>
      </c>
      <c r="B35" s="14" t="s">
        <v>30</v>
      </c>
      <c r="C35" s="14"/>
      <c r="D35" s="14"/>
      <c r="E35" s="14">
        <v>0</v>
      </c>
      <c r="F35" s="14"/>
      <c r="G35" s="14"/>
      <c r="H35" s="14"/>
      <c r="I35" s="14"/>
      <c r="J35" s="14"/>
      <c r="K35" s="14"/>
      <c r="L35" s="14"/>
      <c r="M35" s="14">
        <f t="shared" si="0"/>
        <v>0</v>
      </c>
      <c r="N35" s="14"/>
    </row>
    <row r="36" spans="1:14" x14ac:dyDescent="0.25">
      <c r="A36" s="13">
        <v>29</v>
      </c>
      <c r="B36" s="14" t="s">
        <v>31</v>
      </c>
      <c r="C36" s="14"/>
      <c r="D36" s="14"/>
      <c r="E36" s="14">
        <v>0</v>
      </c>
      <c r="F36" s="14"/>
      <c r="G36" s="14"/>
      <c r="H36" s="14"/>
      <c r="I36" s="14"/>
      <c r="J36" s="14"/>
      <c r="K36" s="14"/>
      <c r="L36" s="14"/>
      <c r="M36" s="14">
        <f t="shared" si="0"/>
        <v>0</v>
      </c>
      <c r="N36" s="14"/>
    </row>
    <row r="37" spans="1:14" x14ac:dyDescent="0.25">
      <c r="A37" s="13">
        <v>30</v>
      </c>
      <c r="B37" s="14" t="s">
        <v>32</v>
      </c>
      <c r="C37" s="14"/>
      <c r="D37" s="14"/>
      <c r="E37" s="14">
        <v>0</v>
      </c>
      <c r="F37" s="14"/>
      <c r="G37" s="14"/>
      <c r="H37" s="14"/>
      <c r="I37" s="14"/>
      <c r="J37" s="14"/>
      <c r="K37" s="14"/>
      <c r="L37" s="14"/>
      <c r="M37" s="14">
        <f t="shared" si="0"/>
        <v>0</v>
      </c>
      <c r="N37" s="14"/>
    </row>
    <row r="38" spans="1:14" x14ac:dyDescent="0.25">
      <c r="A38" s="13">
        <v>31</v>
      </c>
      <c r="B38" s="14" t="s">
        <v>33</v>
      </c>
      <c r="C38" s="14"/>
      <c r="D38" s="14"/>
      <c r="E38" s="14">
        <v>0</v>
      </c>
      <c r="F38" s="14"/>
      <c r="G38" s="14"/>
      <c r="H38" s="14"/>
      <c r="I38" s="14"/>
      <c r="J38" s="14"/>
      <c r="K38" s="14"/>
      <c r="L38" s="14"/>
      <c r="M38" s="14">
        <f t="shared" si="0"/>
        <v>0</v>
      </c>
      <c r="N38" s="14"/>
    </row>
    <row r="39" spans="1:14" x14ac:dyDescent="0.25">
      <c r="A39" s="13">
        <v>32</v>
      </c>
      <c r="B39" s="14" t="s">
        <v>34</v>
      </c>
      <c r="C39" s="14"/>
      <c r="D39" s="14"/>
      <c r="E39" s="14">
        <v>0</v>
      </c>
      <c r="F39" s="14"/>
      <c r="G39" s="14"/>
      <c r="H39" s="14"/>
      <c r="I39" s="14"/>
      <c r="J39" s="14"/>
      <c r="K39" s="14"/>
      <c r="L39" s="14"/>
      <c r="M39" s="14">
        <f t="shared" si="0"/>
        <v>0</v>
      </c>
      <c r="N39" s="14"/>
    </row>
    <row r="40" spans="1:14" x14ac:dyDescent="0.25">
      <c r="A40" s="13">
        <v>33</v>
      </c>
      <c r="B40" s="14" t="s">
        <v>35</v>
      </c>
      <c r="C40" s="14"/>
      <c r="D40" s="14"/>
      <c r="E40" s="14">
        <v>0</v>
      </c>
      <c r="F40" s="14"/>
      <c r="G40" s="14"/>
      <c r="H40" s="14"/>
      <c r="I40" s="14"/>
      <c r="J40" s="14"/>
      <c r="K40" s="14"/>
      <c r="L40" s="14"/>
      <c r="M40" s="14">
        <f t="shared" si="0"/>
        <v>0</v>
      </c>
      <c r="N40" s="14"/>
    </row>
    <row r="41" spans="1:14" x14ac:dyDescent="0.25">
      <c r="A41" s="13">
        <v>34</v>
      </c>
      <c r="B41" s="14" t="s">
        <v>36</v>
      </c>
      <c r="C41" s="14"/>
      <c r="D41" s="14"/>
      <c r="E41" s="14">
        <v>0</v>
      </c>
      <c r="F41" s="14"/>
      <c r="G41" s="14"/>
      <c r="H41" s="14"/>
      <c r="I41" s="14"/>
      <c r="J41" s="14"/>
      <c r="K41" s="14"/>
      <c r="L41" s="14"/>
      <c r="M41" s="14">
        <f t="shared" si="0"/>
        <v>0</v>
      </c>
      <c r="N41" s="14"/>
    </row>
    <row r="42" spans="1:14" x14ac:dyDescent="0.25">
      <c r="A42" s="13">
        <v>35</v>
      </c>
      <c r="B42" s="14" t="s">
        <v>212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>
        <f t="shared" si="0"/>
        <v>0</v>
      </c>
      <c r="N42" s="14"/>
    </row>
    <row r="43" spans="1:14" x14ac:dyDescent="0.25">
      <c r="A43" s="13">
        <v>36</v>
      </c>
      <c r="B43" s="14" t="s">
        <v>43</v>
      </c>
      <c r="C43" s="14"/>
      <c r="D43" s="14">
        <v>2.02</v>
      </c>
      <c r="E43" s="14">
        <v>2.02</v>
      </c>
      <c r="F43" s="14">
        <v>87.06</v>
      </c>
      <c r="G43" s="14">
        <v>331.66</v>
      </c>
      <c r="H43" s="14"/>
      <c r="I43" s="14"/>
      <c r="J43" s="14">
        <v>346.46</v>
      </c>
      <c r="K43" s="14">
        <v>1068.05</v>
      </c>
      <c r="L43" s="14">
        <v>2123.4</v>
      </c>
      <c r="M43" s="14">
        <f t="shared" si="0"/>
        <v>3191.45</v>
      </c>
      <c r="N43" s="14"/>
    </row>
    <row r="44" spans="1:14" x14ac:dyDescent="0.25">
      <c r="A44" s="13">
        <v>37</v>
      </c>
      <c r="B44" s="14" t="s">
        <v>44</v>
      </c>
      <c r="C44" s="14"/>
      <c r="D44" s="14">
        <v>1.01</v>
      </c>
      <c r="E44" s="14">
        <v>1.01</v>
      </c>
      <c r="F44" s="14">
        <v>269.66000000000003</v>
      </c>
      <c r="G44" s="14">
        <v>478.41</v>
      </c>
      <c r="H44" s="14"/>
      <c r="I44" s="14"/>
      <c r="J44" s="14"/>
      <c r="K44" s="14">
        <v>753.5</v>
      </c>
      <c r="L44" s="14"/>
      <c r="M44" s="14">
        <f t="shared" si="0"/>
        <v>753.5</v>
      </c>
      <c r="N44" s="14"/>
    </row>
    <row r="45" spans="1:14" x14ac:dyDescent="0.25">
      <c r="A45" s="13">
        <v>38</v>
      </c>
      <c r="B45" s="14" t="s">
        <v>45</v>
      </c>
      <c r="C45" s="14"/>
      <c r="D45" s="14">
        <v>2.02</v>
      </c>
      <c r="E45" s="14">
        <v>2.02</v>
      </c>
      <c r="F45" s="14">
        <v>87.06</v>
      </c>
      <c r="G45" s="14">
        <v>331.66</v>
      </c>
      <c r="H45" s="14"/>
      <c r="I45" s="14"/>
      <c r="J45" s="14"/>
      <c r="K45" s="14">
        <v>522.37</v>
      </c>
      <c r="L45" s="14"/>
      <c r="M45" s="14">
        <f t="shared" si="0"/>
        <v>522.37</v>
      </c>
      <c r="N45" s="14"/>
    </row>
    <row r="46" spans="1:14" x14ac:dyDescent="0.25">
      <c r="A46" s="13">
        <v>39</v>
      </c>
      <c r="B46" s="14" t="s">
        <v>46</v>
      </c>
      <c r="C46" s="14"/>
      <c r="D46" s="14"/>
      <c r="E46" s="14">
        <v>0</v>
      </c>
      <c r="F46" s="14">
        <v>166.62</v>
      </c>
      <c r="G46" s="14">
        <v>230.32</v>
      </c>
      <c r="H46" s="14"/>
      <c r="I46" s="14"/>
      <c r="J46" s="14"/>
      <c r="K46" s="14">
        <v>362.75</v>
      </c>
      <c r="L46" s="14"/>
      <c r="M46" s="14">
        <f t="shared" si="0"/>
        <v>362.75</v>
      </c>
      <c r="N46" s="14"/>
    </row>
    <row r="47" spans="1:14" x14ac:dyDescent="0.25">
      <c r="A47" s="13">
        <v>40</v>
      </c>
      <c r="B47" s="14" t="s">
        <v>47</v>
      </c>
      <c r="C47" s="14"/>
      <c r="D47" s="14">
        <v>2.02</v>
      </c>
      <c r="E47" s="14">
        <v>2.02</v>
      </c>
      <c r="F47" s="14">
        <v>87.06</v>
      </c>
      <c r="G47" s="14">
        <v>331.66</v>
      </c>
      <c r="H47" s="14"/>
      <c r="I47" s="14"/>
      <c r="J47" s="14">
        <v>1389.15</v>
      </c>
      <c r="K47" s="14">
        <v>2710.28</v>
      </c>
      <c r="L47" s="14">
        <v>11256.4</v>
      </c>
      <c r="M47" s="14">
        <f t="shared" si="0"/>
        <v>13966.68</v>
      </c>
      <c r="N47" s="14"/>
    </row>
    <row r="48" spans="1:14" x14ac:dyDescent="0.25">
      <c r="A48" s="13">
        <v>41</v>
      </c>
      <c r="B48" s="14" t="s">
        <v>37</v>
      </c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>
        <f t="shared" si="0"/>
        <v>0</v>
      </c>
      <c r="N48" s="14"/>
    </row>
    <row r="49" spans="1:14" x14ac:dyDescent="0.25">
      <c r="A49" s="13">
        <v>42</v>
      </c>
      <c r="B49" s="14" t="s">
        <v>48</v>
      </c>
      <c r="C49" s="14"/>
      <c r="D49" s="14"/>
      <c r="E49" s="14">
        <v>0</v>
      </c>
      <c r="F49" s="14">
        <v>468.12</v>
      </c>
      <c r="G49" s="14">
        <v>647.08000000000004</v>
      </c>
      <c r="H49" s="14"/>
      <c r="I49" s="14"/>
      <c r="J49" s="14"/>
      <c r="K49" s="14">
        <v>1019.15</v>
      </c>
      <c r="L49" s="14"/>
      <c r="M49" s="14">
        <f t="shared" si="0"/>
        <v>1019.15</v>
      </c>
      <c r="N49" s="14"/>
    </row>
    <row r="50" spans="1:14" x14ac:dyDescent="0.25">
      <c r="A50" s="13">
        <v>43</v>
      </c>
      <c r="B50" s="14" t="s">
        <v>49</v>
      </c>
      <c r="C50" s="14"/>
      <c r="D50" s="14">
        <v>0.71</v>
      </c>
      <c r="E50" s="14">
        <v>0.71</v>
      </c>
      <c r="F50" s="14">
        <v>30.6</v>
      </c>
      <c r="G50" s="14">
        <v>116.57</v>
      </c>
      <c r="H50" s="14"/>
      <c r="I50" s="14"/>
      <c r="J50" s="14">
        <v>5.18</v>
      </c>
      <c r="K50" s="14">
        <v>191.76</v>
      </c>
      <c r="L50" s="14">
        <v>50.64</v>
      </c>
      <c r="M50" s="14">
        <f t="shared" si="0"/>
        <v>242.39999999999998</v>
      </c>
      <c r="N50" s="14"/>
    </row>
    <row r="51" spans="1:14" x14ac:dyDescent="0.25">
      <c r="A51" s="13">
        <v>44</v>
      </c>
      <c r="B51" s="14" t="s">
        <v>50</v>
      </c>
      <c r="C51" s="14"/>
      <c r="D51" s="14"/>
      <c r="E51" s="14">
        <v>0</v>
      </c>
      <c r="F51" s="14">
        <v>491.93</v>
      </c>
      <c r="G51" s="14">
        <v>679.99</v>
      </c>
      <c r="H51" s="14"/>
      <c r="I51" s="14"/>
      <c r="J51" s="14">
        <v>15.92</v>
      </c>
      <c r="K51" s="14">
        <v>1096.06</v>
      </c>
      <c r="L51" s="14">
        <v>151.91999999999999</v>
      </c>
      <c r="M51" s="14">
        <f t="shared" si="0"/>
        <v>1247.98</v>
      </c>
      <c r="N51" s="14"/>
    </row>
    <row r="52" spans="1:14" x14ac:dyDescent="0.25">
      <c r="A52" s="13">
        <v>45</v>
      </c>
      <c r="B52" s="14" t="s">
        <v>38</v>
      </c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>
        <f t="shared" si="0"/>
        <v>0</v>
      </c>
      <c r="N52" s="14"/>
    </row>
    <row r="53" spans="1:14" x14ac:dyDescent="0.25">
      <c r="A53" s="13">
        <v>46</v>
      </c>
      <c r="B53" s="14" t="s">
        <v>51</v>
      </c>
      <c r="C53" s="14"/>
      <c r="D53" s="14"/>
      <c r="E53" s="14">
        <v>0</v>
      </c>
      <c r="F53" s="14"/>
      <c r="G53" s="14"/>
      <c r="H53" s="14"/>
      <c r="I53" s="14"/>
      <c r="J53" s="14"/>
      <c r="K53" s="14"/>
      <c r="L53" s="14"/>
      <c r="M53" s="14">
        <f t="shared" si="0"/>
        <v>0</v>
      </c>
      <c r="N53" s="14"/>
    </row>
    <row r="54" spans="1:14" x14ac:dyDescent="0.25">
      <c r="A54" s="13">
        <v>47</v>
      </c>
      <c r="B54" s="14" t="s">
        <v>52</v>
      </c>
      <c r="C54" s="17"/>
      <c r="D54" s="14"/>
      <c r="E54" s="14"/>
      <c r="F54" s="14">
        <v>480.02</v>
      </c>
      <c r="G54" s="14">
        <v>663.53</v>
      </c>
      <c r="H54" s="14"/>
      <c r="I54" s="14"/>
      <c r="J54" s="14">
        <v>261.67</v>
      </c>
      <c r="K54" s="14">
        <v>1457.19</v>
      </c>
      <c r="L54" s="14">
        <v>3463.44</v>
      </c>
      <c r="M54" s="14">
        <f t="shared" si="0"/>
        <v>4920.63</v>
      </c>
      <c r="N54" s="14"/>
    </row>
    <row r="55" spans="1:14" x14ac:dyDescent="0.25">
      <c r="A55" s="13">
        <v>48</v>
      </c>
      <c r="B55" s="14" t="s">
        <v>40</v>
      </c>
      <c r="C55" s="14"/>
      <c r="D55" s="14"/>
      <c r="E55" s="14">
        <v>0</v>
      </c>
      <c r="F55" s="14"/>
      <c r="G55" s="14"/>
      <c r="H55" s="14"/>
      <c r="I55" s="14"/>
      <c r="J55" s="14"/>
      <c r="K55" s="14"/>
      <c r="L55" s="14"/>
      <c r="M55" s="14">
        <f t="shared" si="0"/>
        <v>0</v>
      </c>
      <c r="N55" s="14"/>
    </row>
    <row r="56" spans="1:14" x14ac:dyDescent="0.25">
      <c r="A56" s="13">
        <v>49</v>
      </c>
      <c r="B56" s="14" t="s">
        <v>41</v>
      </c>
      <c r="C56" s="14">
        <v>2.8</v>
      </c>
      <c r="D56" s="14">
        <v>2.3199999999999998</v>
      </c>
      <c r="E56" s="14">
        <v>5.12</v>
      </c>
      <c r="F56" s="27">
        <v>1636.94</v>
      </c>
      <c r="G56" s="27">
        <v>3646.11</v>
      </c>
      <c r="H56" s="14"/>
      <c r="I56" s="14">
        <v>2612.94</v>
      </c>
      <c r="J56" s="14"/>
      <c r="K56" s="27">
        <v>8355.56</v>
      </c>
      <c r="L56" s="14"/>
      <c r="M56" s="14">
        <f t="shared" si="0"/>
        <v>8355.56</v>
      </c>
      <c r="N56" s="14"/>
    </row>
    <row r="57" spans="1:14" x14ac:dyDescent="0.25">
      <c r="A57" s="13">
        <v>50</v>
      </c>
      <c r="B57" s="14" t="s">
        <v>53</v>
      </c>
      <c r="C57" s="14">
        <v>8.8000000000000007</v>
      </c>
      <c r="D57" s="14">
        <v>1.01</v>
      </c>
      <c r="E57" s="14">
        <v>9.81</v>
      </c>
      <c r="F57" s="27">
        <v>732.25</v>
      </c>
      <c r="G57" s="27">
        <v>2209.5300000000002</v>
      </c>
      <c r="H57" s="14"/>
      <c r="I57" s="14"/>
      <c r="J57" s="14">
        <v>687.7</v>
      </c>
      <c r="K57" s="27">
        <v>4563.13</v>
      </c>
      <c r="L57" s="14">
        <v>1373.4</v>
      </c>
      <c r="M57" s="14">
        <f t="shared" si="0"/>
        <v>5936.5300000000007</v>
      </c>
      <c r="N57" s="14"/>
    </row>
    <row r="58" spans="1:14" x14ac:dyDescent="0.25">
      <c r="A58" s="13">
        <v>51</v>
      </c>
      <c r="B58" s="14" t="s">
        <v>54</v>
      </c>
      <c r="C58" s="14"/>
      <c r="D58" s="14">
        <v>1.01</v>
      </c>
      <c r="E58" s="14">
        <v>1.01</v>
      </c>
      <c r="F58" s="27">
        <v>777.45</v>
      </c>
      <c r="G58" s="27">
        <v>1586.13</v>
      </c>
      <c r="H58" s="14"/>
      <c r="I58" s="14"/>
      <c r="J58" s="14"/>
      <c r="K58" s="27">
        <v>2498.15</v>
      </c>
      <c r="L58" s="14"/>
      <c r="M58" s="14">
        <f t="shared" si="0"/>
        <v>2498.15</v>
      </c>
      <c r="N58" s="14"/>
    </row>
    <row r="59" spans="1:14" x14ac:dyDescent="0.25">
      <c r="A59" s="13">
        <v>52</v>
      </c>
      <c r="B59" s="14" t="s">
        <v>55</v>
      </c>
      <c r="C59" s="14"/>
      <c r="D59" s="14">
        <v>1.01</v>
      </c>
      <c r="E59" s="14">
        <v>1.01</v>
      </c>
      <c r="F59" s="27">
        <v>364.87</v>
      </c>
      <c r="G59" s="27">
        <v>787.69</v>
      </c>
      <c r="H59" s="14"/>
      <c r="I59" s="14"/>
      <c r="J59" s="14">
        <v>7.96</v>
      </c>
      <c r="K59" s="27">
        <v>1253.1500000000001</v>
      </c>
      <c r="L59" s="14">
        <v>75.959999999999994</v>
      </c>
      <c r="M59" s="14">
        <f t="shared" si="0"/>
        <v>1329.1100000000001</v>
      </c>
      <c r="N59" s="14"/>
    </row>
    <row r="60" spans="1:14" x14ac:dyDescent="0.25">
      <c r="A60" s="13">
        <v>53</v>
      </c>
      <c r="B60" s="14" t="s">
        <v>56</v>
      </c>
      <c r="C60" s="14"/>
      <c r="D60" s="14">
        <v>1.01</v>
      </c>
      <c r="E60" s="14">
        <v>1.01</v>
      </c>
      <c r="F60" s="27">
        <v>412.47</v>
      </c>
      <c r="G60" s="27">
        <v>879.81</v>
      </c>
      <c r="H60" s="14"/>
      <c r="I60" s="14"/>
      <c r="J60" s="14"/>
      <c r="K60" s="27">
        <v>1385.7</v>
      </c>
      <c r="L60" s="14"/>
      <c r="M60" s="14">
        <f t="shared" si="0"/>
        <v>1385.7</v>
      </c>
      <c r="N60" s="14"/>
    </row>
    <row r="61" spans="1:14" x14ac:dyDescent="0.25">
      <c r="A61" s="13">
        <v>54</v>
      </c>
      <c r="B61" s="14" t="s">
        <v>57</v>
      </c>
      <c r="C61" s="14"/>
      <c r="D61" s="14">
        <v>1.01</v>
      </c>
      <c r="E61" s="14">
        <v>1.01</v>
      </c>
      <c r="F61" s="27">
        <v>317.26</v>
      </c>
      <c r="G61" s="27">
        <v>695.56</v>
      </c>
      <c r="H61" s="14"/>
      <c r="I61" s="14"/>
      <c r="J61" s="14"/>
      <c r="K61" s="27">
        <v>1095.51</v>
      </c>
      <c r="L61" s="14"/>
      <c r="M61" s="14">
        <f t="shared" si="0"/>
        <v>1095.51</v>
      </c>
      <c r="N61" s="14"/>
    </row>
    <row r="62" spans="1:14" x14ac:dyDescent="0.25">
      <c r="A62" s="13">
        <v>55</v>
      </c>
      <c r="B62" s="14" t="s">
        <v>58</v>
      </c>
      <c r="C62" s="14"/>
      <c r="D62" s="14">
        <v>1.01</v>
      </c>
      <c r="E62" s="14">
        <v>1.01</v>
      </c>
      <c r="F62" s="27">
        <v>349</v>
      </c>
      <c r="G62" s="27">
        <v>756.98</v>
      </c>
      <c r="H62" s="14"/>
      <c r="I62" s="14"/>
      <c r="J62" s="14">
        <v>2.59</v>
      </c>
      <c r="K62" s="27">
        <v>1196.33</v>
      </c>
      <c r="L62" s="14">
        <v>25.32</v>
      </c>
      <c r="M62" s="14">
        <f t="shared" si="0"/>
        <v>1221.6499999999999</v>
      </c>
      <c r="N62" s="14"/>
    </row>
    <row r="63" spans="1:14" x14ac:dyDescent="0.25">
      <c r="A63" s="13">
        <v>56</v>
      </c>
      <c r="B63" s="14" t="s">
        <v>59</v>
      </c>
      <c r="C63" s="14">
        <v>8.8000000000000007</v>
      </c>
      <c r="D63" s="14">
        <v>1.01</v>
      </c>
      <c r="E63" s="14">
        <v>9.81</v>
      </c>
      <c r="F63" s="27">
        <v>748.12</v>
      </c>
      <c r="G63" s="27">
        <v>2240.2399999999998</v>
      </c>
      <c r="H63" s="14"/>
      <c r="I63" s="14"/>
      <c r="J63" s="14">
        <v>466.23</v>
      </c>
      <c r="K63" s="27">
        <v>4262.7</v>
      </c>
      <c r="L63" s="14">
        <v>50.64</v>
      </c>
      <c r="M63" s="14">
        <f t="shared" si="0"/>
        <v>4313.34</v>
      </c>
      <c r="N63" s="14"/>
    </row>
    <row r="64" spans="1:14" x14ac:dyDescent="0.25">
      <c r="A64" s="13">
        <v>57</v>
      </c>
      <c r="B64" s="14" t="s">
        <v>60</v>
      </c>
      <c r="C64" s="14"/>
      <c r="D64" s="14">
        <v>1.01</v>
      </c>
      <c r="E64" s="14">
        <v>1.01</v>
      </c>
      <c r="F64" s="27">
        <v>349</v>
      </c>
      <c r="G64" s="27">
        <v>756.98</v>
      </c>
      <c r="H64" s="14"/>
      <c r="I64" s="14"/>
      <c r="J64" s="14">
        <v>5.18</v>
      </c>
      <c r="K64" s="27">
        <v>1200.4100000000001</v>
      </c>
      <c r="L64" s="14">
        <v>50.64</v>
      </c>
      <c r="M64" s="14">
        <f t="shared" si="0"/>
        <v>1251.0500000000002</v>
      </c>
      <c r="N64" s="14"/>
    </row>
    <row r="65" spans="1:14" x14ac:dyDescent="0.25">
      <c r="A65" s="13">
        <v>58</v>
      </c>
      <c r="B65" s="14" t="s">
        <v>61</v>
      </c>
      <c r="C65" s="14"/>
      <c r="D65" s="14">
        <v>1.01</v>
      </c>
      <c r="E65" s="14">
        <v>1.01</v>
      </c>
      <c r="F65" s="27">
        <v>479.92</v>
      </c>
      <c r="G65" s="27">
        <v>1010.34</v>
      </c>
      <c r="H65" s="14"/>
      <c r="I65" s="14"/>
      <c r="J65" s="14">
        <v>2.59</v>
      </c>
      <c r="K65" s="27">
        <v>1595.37</v>
      </c>
      <c r="L65" s="14">
        <v>25.32</v>
      </c>
      <c r="M65" s="14">
        <f t="shared" si="0"/>
        <v>1620.6899999999998</v>
      </c>
      <c r="N65" s="14"/>
    </row>
    <row r="66" spans="1:14" x14ac:dyDescent="0.25">
      <c r="A66" s="13">
        <v>59</v>
      </c>
      <c r="B66" s="14" t="s">
        <v>62</v>
      </c>
      <c r="C66" s="14"/>
      <c r="D66" s="14">
        <v>1.01</v>
      </c>
      <c r="E66" s="14">
        <v>1.01</v>
      </c>
      <c r="F66" s="27">
        <v>733.81</v>
      </c>
      <c r="G66" s="27">
        <v>1501.68</v>
      </c>
      <c r="H66" s="14"/>
      <c r="I66" s="14"/>
      <c r="J66" s="14">
        <v>5.18</v>
      </c>
      <c r="K66" s="27">
        <v>2373.3000000000002</v>
      </c>
      <c r="L66" s="14">
        <v>50.64</v>
      </c>
      <c r="M66" s="14">
        <f t="shared" si="0"/>
        <v>2423.94</v>
      </c>
      <c r="N66" s="14"/>
    </row>
    <row r="67" spans="1:14" x14ac:dyDescent="0.25">
      <c r="A67" s="13">
        <v>60</v>
      </c>
      <c r="B67" s="14" t="s">
        <v>63</v>
      </c>
      <c r="C67" s="14"/>
      <c r="D67" s="14">
        <v>1.01</v>
      </c>
      <c r="E67" s="14">
        <v>1.01</v>
      </c>
      <c r="F67" s="27">
        <v>317.26</v>
      </c>
      <c r="G67" s="27">
        <v>695.56</v>
      </c>
      <c r="H67" s="14"/>
      <c r="I67" s="14"/>
      <c r="J67" s="14">
        <v>7.96</v>
      </c>
      <c r="K67" s="27">
        <v>1108.04</v>
      </c>
      <c r="L67" s="14">
        <v>75.959999999999994</v>
      </c>
      <c r="M67" s="14">
        <f t="shared" si="0"/>
        <v>1184</v>
      </c>
      <c r="N67" s="14"/>
    </row>
    <row r="68" spans="1:14" x14ac:dyDescent="0.25">
      <c r="A68" s="13">
        <v>61</v>
      </c>
      <c r="B68" s="14" t="s">
        <v>64</v>
      </c>
      <c r="C68" s="14"/>
      <c r="D68" s="14">
        <v>1.01</v>
      </c>
      <c r="E68" s="14">
        <v>1.01</v>
      </c>
      <c r="F68" s="27">
        <v>646.54</v>
      </c>
      <c r="G68" s="27">
        <v>1332.79</v>
      </c>
      <c r="H68" s="14"/>
      <c r="I68" s="14"/>
      <c r="J68" s="14">
        <v>33.9</v>
      </c>
      <c r="K68" s="27">
        <v>2152.54</v>
      </c>
      <c r="L68" s="14">
        <v>298.88</v>
      </c>
      <c r="M68" s="14">
        <f t="shared" si="0"/>
        <v>2451.42</v>
      </c>
      <c r="N68" s="14"/>
    </row>
    <row r="69" spans="1:14" x14ac:dyDescent="0.25">
      <c r="A69" s="13">
        <v>62</v>
      </c>
      <c r="B69" s="14" t="s">
        <v>65</v>
      </c>
      <c r="C69" s="14"/>
      <c r="D69" s="14">
        <v>2.46</v>
      </c>
      <c r="E69" s="14">
        <v>2.46</v>
      </c>
      <c r="F69" s="27">
        <v>106.03</v>
      </c>
      <c r="G69" s="27">
        <v>403.91</v>
      </c>
      <c r="H69" s="14"/>
      <c r="I69" s="14"/>
      <c r="J69" s="17"/>
      <c r="K69" s="27">
        <v>636.15</v>
      </c>
      <c r="L69" s="14"/>
      <c r="M69" s="14">
        <f t="shared" si="0"/>
        <v>636.15</v>
      </c>
      <c r="N69" s="14"/>
    </row>
    <row r="70" spans="1:14" x14ac:dyDescent="0.25">
      <c r="A70" s="13">
        <v>63</v>
      </c>
      <c r="B70" s="14" t="s">
        <v>66</v>
      </c>
      <c r="C70" s="14"/>
      <c r="D70" s="14"/>
      <c r="E70" s="14">
        <v>0</v>
      </c>
      <c r="F70" s="14"/>
      <c r="G70" s="14"/>
      <c r="H70" s="14"/>
      <c r="I70" s="14"/>
      <c r="J70" s="14"/>
      <c r="K70" s="14"/>
      <c r="L70" s="14"/>
      <c r="M70" s="14">
        <f t="shared" si="0"/>
        <v>0</v>
      </c>
      <c r="N70" s="14"/>
    </row>
    <row r="71" spans="1:14" x14ac:dyDescent="0.25">
      <c r="A71" s="13">
        <v>64</v>
      </c>
      <c r="B71" s="14" t="s">
        <v>67</v>
      </c>
      <c r="C71" s="14"/>
      <c r="D71" s="14"/>
      <c r="E71" s="14">
        <v>0</v>
      </c>
      <c r="F71" s="14"/>
      <c r="G71" s="14"/>
      <c r="H71" s="14"/>
      <c r="I71" s="14"/>
      <c r="J71" s="14"/>
      <c r="K71" s="14"/>
      <c r="L71" s="14"/>
      <c r="M71" s="14">
        <f t="shared" si="0"/>
        <v>0</v>
      </c>
      <c r="N71" s="14"/>
    </row>
    <row r="72" spans="1:14" x14ac:dyDescent="0.25">
      <c r="A72" s="13">
        <v>65</v>
      </c>
      <c r="B72" s="14" t="s">
        <v>68</v>
      </c>
      <c r="C72" s="14"/>
      <c r="D72" s="14"/>
      <c r="E72" s="14">
        <v>0</v>
      </c>
      <c r="F72" s="14"/>
      <c r="G72" s="14"/>
      <c r="H72" s="14"/>
      <c r="I72" s="14"/>
      <c r="J72" s="14"/>
      <c r="K72" s="14"/>
      <c r="L72" s="14"/>
      <c r="M72" s="14">
        <f t="shared" si="0"/>
        <v>0</v>
      </c>
      <c r="N72" s="14"/>
    </row>
    <row r="73" spans="1:14" x14ac:dyDescent="0.25">
      <c r="A73" s="13">
        <v>66</v>
      </c>
      <c r="B73" s="14" t="s">
        <v>69</v>
      </c>
      <c r="C73" s="14"/>
      <c r="D73" s="14"/>
      <c r="E73" s="14">
        <v>0</v>
      </c>
      <c r="F73" s="14"/>
      <c r="G73" s="14"/>
      <c r="H73" s="14"/>
      <c r="I73" s="14"/>
      <c r="J73" s="14"/>
      <c r="K73" s="14"/>
      <c r="L73" s="14"/>
      <c r="M73" s="14">
        <f t="shared" ref="M73:M136" si="1">K73+L73</f>
        <v>0</v>
      </c>
      <c r="N73" s="14"/>
    </row>
    <row r="74" spans="1:14" x14ac:dyDescent="0.25">
      <c r="A74" s="13">
        <v>67</v>
      </c>
      <c r="B74" s="14" t="s">
        <v>70</v>
      </c>
      <c r="C74" s="14">
        <v>4.84</v>
      </c>
      <c r="D74" s="14">
        <v>0.4</v>
      </c>
      <c r="E74" s="14">
        <v>5.24</v>
      </c>
      <c r="F74" s="27">
        <v>2189.5700000000002</v>
      </c>
      <c r="G74" s="27">
        <v>4726.78</v>
      </c>
      <c r="H74" s="14"/>
      <c r="I74" s="14">
        <v>435.49</v>
      </c>
      <c r="J74" s="14"/>
      <c r="K74" s="27">
        <v>7880.17</v>
      </c>
      <c r="L74" s="14"/>
      <c r="M74" s="14">
        <f t="shared" si="1"/>
        <v>7880.17</v>
      </c>
      <c r="N74" s="14"/>
    </row>
    <row r="75" spans="1:14" x14ac:dyDescent="0.25">
      <c r="A75" s="13">
        <v>68</v>
      </c>
      <c r="B75" s="14" t="s">
        <v>71</v>
      </c>
      <c r="C75" s="14"/>
      <c r="D75" s="14"/>
      <c r="E75" s="14">
        <v>0</v>
      </c>
      <c r="F75" s="14"/>
      <c r="G75" s="14"/>
      <c r="H75" s="14"/>
      <c r="I75" s="14"/>
      <c r="J75" s="14"/>
      <c r="K75" s="14"/>
      <c r="L75" s="14"/>
      <c r="M75" s="14">
        <f t="shared" si="1"/>
        <v>0</v>
      </c>
      <c r="N75" s="14"/>
    </row>
    <row r="76" spans="1:14" x14ac:dyDescent="0.25">
      <c r="A76" s="13">
        <v>69</v>
      </c>
      <c r="B76" s="14" t="s">
        <v>72</v>
      </c>
      <c r="C76" s="14"/>
      <c r="D76" s="14"/>
      <c r="E76" s="14">
        <v>0</v>
      </c>
      <c r="F76" s="14"/>
      <c r="G76" s="14"/>
      <c r="H76" s="14"/>
      <c r="I76" s="14"/>
      <c r="J76" s="14"/>
      <c r="K76" s="14"/>
      <c r="L76" s="14"/>
      <c r="M76" s="14">
        <f t="shared" si="1"/>
        <v>0</v>
      </c>
      <c r="N76" s="14"/>
    </row>
    <row r="77" spans="1:14" x14ac:dyDescent="0.25">
      <c r="A77" s="13">
        <v>70</v>
      </c>
      <c r="B77" s="14" t="s">
        <v>73</v>
      </c>
      <c r="C77" s="14"/>
      <c r="D77" s="14"/>
      <c r="E77" s="14">
        <v>0</v>
      </c>
      <c r="F77" s="14"/>
      <c r="G77" s="14"/>
      <c r="H77" s="14"/>
      <c r="I77" s="14"/>
      <c r="J77" s="14"/>
      <c r="K77" s="14"/>
      <c r="L77" s="14"/>
      <c r="M77" s="14">
        <f t="shared" si="1"/>
        <v>0</v>
      </c>
      <c r="N77" s="14"/>
    </row>
    <row r="78" spans="1:14" x14ac:dyDescent="0.25">
      <c r="A78" s="13">
        <v>71</v>
      </c>
      <c r="B78" s="14" t="s">
        <v>74</v>
      </c>
      <c r="C78" s="14"/>
      <c r="D78" s="14"/>
      <c r="E78" s="14">
        <v>0</v>
      </c>
      <c r="F78" s="14"/>
      <c r="G78" s="14"/>
      <c r="H78" s="14"/>
      <c r="I78" s="14"/>
      <c r="J78" s="14"/>
      <c r="K78" s="14"/>
      <c r="L78" s="14"/>
      <c r="M78" s="14">
        <f t="shared" si="1"/>
        <v>0</v>
      </c>
      <c r="N78" s="14"/>
    </row>
    <row r="79" spans="1:14" x14ac:dyDescent="0.25">
      <c r="A79" s="13">
        <v>72</v>
      </c>
      <c r="B79" s="14" t="s">
        <v>75</v>
      </c>
      <c r="C79" s="14"/>
      <c r="D79" s="14"/>
      <c r="E79" s="14">
        <v>0</v>
      </c>
      <c r="F79" s="14"/>
      <c r="G79" s="14"/>
      <c r="H79" s="14"/>
      <c r="I79" s="14"/>
      <c r="J79" s="14"/>
      <c r="K79" s="14"/>
      <c r="L79" s="14"/>
      <c r="M79" s="14">
        <f t="shared" si="1"/>
        <v>0</v>
      </c>
      <c r="N79" s="14"/>
    </row>
    <row r="80" spans="1:14" x14ac:dyDescent="0.25">
      <c r="A80" s="13">
        <v>73</v>
      </c>
      <c r="B80" s="14" t="s">
        <v>76</v>
      </c>
      <c r="C80" s="14"/>
      <c r="D80" s="14"/>
      <c r="E80" s="14">
        <v>0</v>
      </c>
      <c r="F80" s="14"/>
      <c r="G80" s="14"/>
      <c r="H80" s="14"/>
      <c r="I80" s="14"/>
      <c r="J80" s="14"/>
      <c r="K80" s="14"/>
      <c r="L80" s="14"/>
      <c r="M80" s="14">
        <f t="shared" si="1"/>
        <v>0</v>
      </c>
      <c r="N80" s="14"/>
    </row>
    <row r="81" spans="1:14" x14ac:dyDescent="0.25">
      <c r="A81" s="13">
        <v>74</v>
      </c>
      <c r="B81" s="14" t="s">
        <v>77</v>
      </c>
      <c r="C81" s="14"/>
      <c r="D81" s="14"/>
      <c r="E81" s="14">
        <v>0</v>
      </c>
      <c r="F81" s="14"/>
      <c r="G81" s="14"/>
      <c r="H81" s="14"/>
      <c r="I81" s="14"/>
      <c r="J81" s="14"/>
      <c r="K81" s="14"/>
      <c r="L81" s="14"/>
      <c r="M81" s="14">
        <f t="shared" si="1"/>
        <v>0</v>
      </c>
      <c r="N81" s="14"/>
    </row>
    <row r="82" spans="1:14" x14ac:dyDescent="0.25">
      <c r="A82" s="13">
        <v>75</v>
      </c>
      <c r="B82" s="14" t="s">
        <v>78</v>
      </c>
      <c r="C82" s="14">
        <v>1.2</v>
      </c>
      <c r="D82" s="14"/>
      <c r="E82" s="14">
        <v>1.2</v>
      </c>
      <c r="F82" s="14">
        <v>51.72</v>
      </c>
      <c r="G82" s="14">
        <v>197.03</v>
      </c>
      <c r="H82" s="14"/>
      <c r="I82" s="14">
        <v>435.49</v>
      </c>
      <c r="J82" s="14"/>
      <c r="K82" s="14">
        <v>745.81</v>
      </c>
      <c r="L82" s="14"/>
      <c r="M82" s="14">
        <f t="shared" si="1"/>
        <v>745.81</v>
      </c>
      <c r="N82" s="14"/>
    </row>
    <row r="83" spans="1:14" x14ac:dyDescent="0.25">
      <c r="A83" s="13">
        <v>76</v>
      </c>
      <c r="B83" s="14" t="s">
        <v>79</v>
      </c>
      <c r="C83" s="14"/>
      <c r="D83" s="14"/>
      <c r="E83" s="14">
        <v>0</v>
      </c>
      <c r="F83" s="14"/>
      <c r="G83" s="14"/>
      <c r="H83" s="14"/>
      <c r="I83" s="14"/>
      <c r="J83" s="14"/>
      <c r="K83" s="14"/>
      <c r="L83" s="14"/>
      <c r="M83" s="14">
        <f t="shared" si="1"/>
        <v>0</v>
      </c>
      <c r="N83" s="14"/>
    </row>
    <row r="84" spans="1:14" x14ac:dyDescent="0.25">
      <c r="A84" s="13">
        <v>77</v>
      </c>
      <c r="B84" s="14" t="s">
        <v>80</v>
      </c>
      <c r="C84" s="14"/>
      <c r="D84" s="14"/>
      <c r="E84" s="14">
        <v>0</v>
      </c>
      <c r="F84" s="14"/>
      <c r="G84" s="14"/>
      <c r="H84" s="14"/>
      <c r="I84" s="14"/>
      <c r="J84" s="14"/>
      <c r="K84" s="14"/>
      <c r="L84" s="14"/>
      <c r="M84" s="14">
        <f t="shared" si="1"/>
        <v>0</v>
      </c>
      <c r="N84" s="14"/>
    </row>
    <row r="85" spans="1:14" x14ac:dyDescent="0.25">
      <c r="A85" s="13">
        <v>78</v>
      </c>
      <c r="B85" s="14" t="s">
        <v>81</v>
      </c>
      <c r="C85" s="14"/>
      <c r="D85" s="14"/>
      <c r="E85" s="14">
        <v>0</v>
      </c>
      <c r="F85" s="14"/>
      <c r="G85" s="14"/>
      <c r="H85" s="14"/>
      <c r="I85" s="14"/>
      <c r="J85" s="14"/>
      <c r="K85" s="14"/>
      <c r="L85" s="14"/>
      <c r="M85" s="14">
        <f t="shared" si="1"/>
        <v>0</v>
      </c>
      <c r="N85" s="14"/>
    </row>
    <row r="86" spans="1:14" x14ac:dyDescent="0.25">
      <c r="A86" s="13">
        <v>79</v>
      </c>
      <c r="B86" s="14" t="s">
        <v>82</v>
      </c>
      <c r="C86" s="14"/>
      <c r="D86" s="14"/>
      <c r="E86" s="14">
        <v>0</v>
      </c>
      <c r="F86" s="14"/>
      <c r="G86" s="14"/>
      <c r="H86" s="14"/>
      <c r="I86" s="14"/>
      <c r="J86" s="14"/>
      <c r="K86" s="14"/>
      <c r="L86" s="14"/>
      <c r="M86" s="14">
        <f t="shared" si="1"/>
        <v>0</v>
      </c>
      <c r="N86" s="14"/>
    </row>
    <row r="87" spans="1:14" x14ac:dyDescent="0.25">
      <c r="A87" s="13">
        <v>80</v>
      </c>
      <c r="B87" s="14" t="s">
        <v>83</v>
      </c>
      <c r="C87" s="14"/>
      <c r="D87" s="14"/>
      <c r="E87" s="14">
        <v>0</v>
      </c>
      <c r="F87" s="14"/>
      <c r="G87" s="14"/>
      <c r="H87" s="14"/>
      <c r="I87" s="14"/>
      <c r="J87" s="14"/>
      <c r="K87" s="14"/>
      <c r="L87" s="14"/>
      <c r="M87" s="14">
        <f t="shared" si="1"/>
        <v>0</v>
      </c>
      <c r="N87" s="14"/>
    </row>
    <row r="88" spans="1:14" x14ac:dyDescent="0.25">
      <c r="A88" s="13">
        <v>81</v>
      </c>
      <c r="B88" s="14" t="s">
        <v>84</v>
      </c>
      <c r="C88" s="14"/>
      <c r="D88" s="14"/>
      <c r="E88" s="14">
        <v>0</v>
      </c>
      <c r="F88" s="14"/>
      <c r="G88" s="14"/>
      <c r="H88" s="14"/>
      <c r="I88" s="14"/>
      <c r="J88" s="14"/>
      <c r="K88" s="14"/>
      <c r="L88" s="14"/>
      <c r="M88" s="14">
        <f t="shared" si="1"/>
        <v>0</v>
      </c>
      <c r="N88" s="14"/>
    </row>
    <row r="89" spans="1:14" x14ac:dyDescent="0.25">
      <c r="A89" s="13">
        <v>82</v>
      </c>
      <c r="B89" s="14" t="s">
        <v>85</v>
      </c>
      <c r="C89" s="14"/>
      <c r="D89" s="14"/>
      <c r="E89" s="14">
        <v>0</v>
      </c>
      <c r="F89" s="14"/>
      <c r="G89" s="14"/>
      <c r="H89" s="14"/>
      <c r="I89" s="14"/>
      <c r="J89" s="14"/>
      <c r="K89" s="14"/>
      <c r="L89" s="14"/>
      <c r="M89" s="14">
        <f t="shared" si="1"/>
        <v>0</v>
      </c>
      <c r="N89" s="14"/>
    </row>
    <row r="90" spans="1:14" x14ac:dyDescent="0.25">
      <c r="A90" s="13">
        <v>83</v>
      </c>
      <c r="B90" s="14" t="s">
        <v>86</v>
      </c>
      <c r="C90" s="14"/>
      <c r="D90" s="14"/>
      <c r="E90" s="14">
        <v>0</v>
      </c>
      <c r="F90" s="14"/>
      <c r="G90" s="14"/>
      <c r="H90" s="14"/>
      <c r="I90" s="14"/>
      <c r="J90" s="14"/>
      <c r="K90" s="14"/>
      <c r="L90" s="14"/>
      <c r="M90" s="14">
        <f t="shared" si="1"/>
        <v>0</v>
      </c>
      <c r="N90" s="14"/>
    </row>
    <row r="91" spans="1:14" x14ac:dyDescent="0.25">
      <c r="A91" s="13">
        <v>84</v>
      </c>
      <c r="B91" s="14" t="s">
        <v>87</v>
      </c>
      <c r="C91" s="14"/>
      <c r="D91" s="14"/>
      <c r="E91" s="14">
        <v>0</v>
      </c>
      <c r="F91" s="14"/>
      <c r="G91" s="14"/>
      <c r="H91" s="14"/>
      <c r="I91" s="14"/>
      <c r="J91" s="14"/>
      <c r="K91" s="14"/>
      <c r="L91" s="14"/>
      <c r="M91" s="14">
        <f t="shared" si="1"/>
        <v>0</v>
      </c>
      <c r="N91" s="14"/>
    </row>
    <row r="92" spans="1:14" x14ac:dyDescent="0.25">
      <c r="A92" s="13">
        <v>85</v>
      </c>
      <c r="B92" s="14" t="s">
        <v>88</v>
      </c>
      <c r="C92" s="14"/>
      <c r="D92" s="14"/>
      <c r="E92" s="14">
        <v>0</v>
      </c>
      <c r="F92" s="14"/>
      <c r="G92" s="14"/>
      <c r="H92" s="14"/>
      <c r="I92" s="14"/>
      <c r="J92" s="14"/>
      <c r="K92" s="14"/>
      <c r="L92" s="14"/>
      <c r="M92" s="14">
        <f t="shared" si="1"/>
        <v>0</v>
      </c>
      <c r="N92" s="14"/>
    </row>
    <row r="93" spans="1:14" x14ac:dyDescent="0.25">
      <c r="A93" s="13">
        <v>86</v>
      </c>
      <c r="B93" s="14" t="s">
        <v>197</v>
      </c>
      <c r="C93" s="14"/>
      <c r="D93" s="14"/>
      <c r="E93" s="14">
        <v>0</v>
      </c>
      <c r="F93" s="14"/>
      <c r="G93" s="14"/>
      <c r="H93" s="14"/>
      <c r="I93" s="14"/>
      <c r="J93" s="14"/>
      <c r="K93" s="14"/>
      <c r="L93" s="14"/>
      <c r="M93" s="14">
        <f t="shared" si="1"/>
        <v>0</v>
      </c>
      <c r="N93" s="14"/>
    </row>
    <row r="94" spans="1:14" x14ac:dyDescent="0.25">
      <c r="A94" s="13">
        <v>87</v>
      </c>
      <c r="B94" s="14" t="s">
        <v>89</v>
      </c>
      <c r="C94" s="14"/>
      <c r="D94" s="14"/>
      <c r="E94" s="14">
        <v>0</v>
      </c>
      <c r="F94" s="14"/>
      <c r="G94" s="14"/>
      <c r="H94" s="14"/>
      <c r="I94" s="14"/>
      <c r="J94" s="14"/>
      <c r="K94" s="14"/>
      <c r="L94" s="14"/>
      <c r="M94" s="14">
        <f t="shared" si="1"/>
        <v>0</v>
      </c>
      <c r="N94" s="14"/>
    </row>
    <row r="95" spans="1:14" x14ac:dyDescent="0.25">
      <c r="A95" s="13">
        <v>88</v>
      </c>
      <c r="B95" s="14" t="s">
        <v>90</v>
      </c>
      <c r="C95" s="14"/>
      <c r="D95" s="14"/>
      <c r="E95" s="14">
        <v>0</v>
      </c>
      <c r="F95" s="14"/>
      <c r="G95" s="14"/>
      <c r="H95" s="14"/>
      <c r="I95" s="14"/>
      <c r="J95" s="14"/>
      <c r="K95" s="14"/>
      <c r="L95" s="14"/>
      <c r="M95" s="14">
        <f t="shared" si="1"/>
        <v>0</v>
      </c>
      <c r="N95" s="14"/>
    </row>
    <row r="96" spans="1:14" x14ac:dyDescent="0.25">
      <c r="A96" s="13">
        <v>89</v>
      </c>
      <c r="B96" s="14" t="s">
        <v>91</v>
      </c>
      <c r="C96" s="14"/>
      <c r="D96" s="14"/>
      <c r="E96" s="14">
        <v>0</v>
      </c>
      <c r="F96" s="14"/>
      <c r="G96" s="14"/>
      <c r="H96" s="14"/>
      <c r="I96" s="14"/>
      <c r="J96" s="14"/>
      <c r="K96" s="14"/>
      <c r="L96" s="14"/>
      <c r="M96" s="14">
        <f t="shared" si="1"/>
        <v>0</v>
      </c>
      <c r="N96" s="14"/>
    </row>
    <row r="97" spans="1:14" x14ac:dyDescent="0.25">
      <c r="A97" s="13">
        <v>90</v>
      </c>
      <c r="B97" s="14" t="s">
        <v>92</v>
      </c>
      <c r="C97" s="14"/>
      <c r="D97" s="14"/>
      <c r="E97" s="14">
        <v>0</v>
      </c>
      <c r="F97" s="14"/>
      <c r="G97" s="14"/>
      <c r="H97" s="14"/>
      <c r="I97" s="14"/>
      <c r="J97" s="14"/>
      <c r="K97" s="14"/>
      <c r="L97" s="14"/>
      <c r="M97" s="14">
        <f t="shared" si="1"/>
        <v>0</v>
      </c>
      <c r="N97" s="14"/>
    </row>
    <row r="98" spans="1:14" x14ac:dyDescent="0.25">
      <c r="A98" s="13">
        <v>91</v>
      </c>
      <c r="B98" s="14" t="s">
        <v>93</v>
      </c>
      <c r="C98" s="14"/>
      <c r="D98" s="14"/>
      <c r="E98" s="14">
        <v>0</v>
      </c>
      <c r="F98" s="14"/>
      <c r="G98" s="14"/>
      <c r="H98" s="14"/>
      <c r="I98" s="14"/>
      <c r="J98" s="14"/>
      <c r="K98" s="14"/>
      <c r="L98" s="14"/>
      <c r="M98" s="14">
        <f t="shared" si="1"/>
        <v>0</v>
      </c>
      <c r="N98" s="14"/>
    </row>
    <row r="99" spans="1:14" x14ac:dyDescent="0.25">
      <c r="A99" s="13">
        <v>92</v>
      </c>
      <c r="B99" s="14" t="s">
        <v>94</v>
      </c>
      <c r="C99" s="14"/>
      <c r="D99" s="14"/>
      <c r="E99" s="14">
        <v>0</v>
      </c>
      <c r="F99" s="14"/>
      <c r="G99" s="14"/>
      <c r="H99" s="14"/>
      <c r="I99" s="14"/>
      <c r="J99" s="14"/>
      <c r="K99" s="14"/>
      <c r="L99" s="14"/>
      <c r="M99" s="14">
        <f t="shared" si="1"/>
        <v>0</v>
      </c>
      <c r="N99" s="14"/>
    </row>
    <row r="100" spans="1:14" x14ac:dyDescent="0.25">
      <c r="A100" s="13">
        <v>93</v>
      </c>
      <c r="B100" s="14" t="s">
        <v>95</v>
      </c>
      <c r="C100" s="14"/>
      <c r="D100" s="14"/>
      <c r="E100" s="14">
        <v>0</v>
      </c>
      <c r="F100" s="14"/>
      <c r="G100" s="14"/>
      <c r="H100" s="14"/>
      <c r="I100" s="14"/>
      <c r="J100" s="14"/>
      <c r="K100" s="14"/>
      <c r="L100" s="14"/>
      <c r="M100" s="14">
        <f t="shared" si="1"/>
        <v>0</v>
      </c>
      <c r="N100" s="14"/>
    </row>
    <row r="101" spans="1:14" x14ac:dyDescent="0.25">
      <c r="A101" s="13">
        <v>94</v>
      </c>
      <c r="B101" s="14" t="s">
        <v>96</v>
      </c>
      <c r="C101" s="14"/>
      <c r="D101" s="14"/>
      <c r="E101" s="14">
        <v>0</v>
      </c>
      <c r="F101" s="14"/>
      <c r="G101" s="14"/>
      <c r="H101" s="14"/>
      <c r="I101" s="14"/>
      <c r="J101" s="14"/>
      <c r="K101" s="14"/>
      <c r="L101" s="14"/>
      <c r="M101" s="14">
        <f t="shared" si="1"/>
        <v>0</v>
      </c>
      <c r="N101" s="14"/>
    </row>
    <row r="102" spans="1:14" x14ac:dyDescent="0.25">
      <c r="A102" s="13">
        <v>95</v>
      </c>
      <c r="B102" s="14" t="s">
        <v>97</v>
      </c>
      <c r="C102" s="14"/>
      <c r="D102" s="14"/>
      <c r="E102" s="14">
        <v>0</v>
      </c>
      <c r="F102" s="14"/>
      <c r="G102" s="14"/>
      <c r="H102" s="14"/>
      <c r="I102" s="14"/>
      <c r="J102" s="14"/>
      <c r="K102" s="14"/>
      <c r="L102" s="14"/>
      <c r="M102" s="14">
        <f t="shared" si="1"/>
        <v>0</v>
      </c>
      <c r="N102" s="14"/>
    </row>
    <row r="103" spans="1:14" x14ac:dyDescent="0.25">
      <c r="A103" s="13">
        <v>96</v>
      </c>
      <c r="B103" s="14" t="s">
        <v>99</v>
      </c>
      <c r="C103" s="14"/>
      <c r="D103" s="14"/>
      <c r="E103" s="14">
        <v>0</v>
      </c>
      <c r="F103" s="14"/>
      <c r="G103" s="14"/>
      <c r="H103" s="14"/>
      <c r="I103" s="14"/>
      <c r="J103" s="14"/>
      <c r="K103" s="14"/>
      <c r="L103" s="14"/>
      <c r="M103" s="14">
        <f t="shared" si="1"/>
        <v>0</v>
      </c>
      <c r="N103" s="14"/>
    </row>
    <row r="104" spans="1:14" x14ac:dyDescent="0.25">
      <c r="A104" s="13">
        <v>97</v>
      </c>
      <c r="B104" s="14" t="s">
        <v>100</v>
      </c>
      <c r="C104" s="14"/>
      <c r="D104" s="14"/>
      <c r="E104" s="14">
        <v>0</v>
      </c>
      <c r="F104" s="14"/>
      <c r="G104" s="14"/>
      <c r="H104" s="14"/>
      <c r="I104" s="14"/>
      <c r="J104" s="17"/>
      <c r="K104" s="14"/>
      <c r="L104" s="14"/>
      <c r="M104" s="14">
        <f t="shared" si="1"/>
        <v>0</v>
      </c>
      <c r="N104" s="14"/>
    </row>
    <row r="105" spans="1:14" x14ac:dyDescent="0.25">
      <c r="A105" s="13">
        <v>98</v>
      </c>
      <c r="B105" s="14" t="s">
        <v>101</v>
      </c>
      <c r="C105" s="14"/>
      <c r="D105" s="14"/>
      <c r="E105" s="14">
        <v>0</v>
      </c>
      <c r="F105" s="14"/>
      <c r="G105" s="14"/>
      <c r="H105" s="14"/>
      <c r="I105" s="14"/>
      <c r="J105" s="14"/>
      <c r="K105" s="14"/>
      <c r="L105" s="14"/>
      <c r="M105" s="14">
        <f t="shared" si="1"/>
        <v>0</v>
      </c>
      <c r="N105" s="14"/>
    </row>
    <row r="106" spans="1:14" x14ac:dyDescent="0.25">
      <c r="A106" s="13">
        <v>99</v>
      </c>
      <c r="B106" s="14" t="s">
        <v>102</v>
      </c>
      <c r="C106" s="14"/>
      <c r="D106" s="14"/>
      <c r="E106" s="14">
        <v>0</v>
      </c>
      <c r="F106" s="14"/>
      <c r="G106" s="14"/>
      <c r="H106" s="14"/>
      <c r="I106" s="14"/>
      <c r="J106" s="14"/>
      <c r="K106" s="14"/>
      <c r="L106" s="14"/>
      <c r="M106" s="14">
        <f t="shared" si="1"/>
        <v>0</v>
      </c>
      <c r="N106" s="14"/>
    </row>
    <row r="107" spans="1:14" x14ac:dyDescent="0.25">
      <c r="A107" s="13">
        <v>100</v>
      </c>
      <c r="B107" s="14" t="s">
        <v>103</v>
      </c>
      <c r="C107" s="14"/>
      <c r="D107" s="14"/>
      <c r="E107" s="14">
        <v>0</v>
      </c>
      <c r="F107" s="14"/>
      <c r="G107" s="14"/>
      <c r="H107" s="14"/>
      <c r="I107" s="14"/>
      <c r="J107" s="14"/>
      <c r="K107" s="14"/>
      <c r="L107" s="14"/>
      <c r="M107" s="14">
        <f t="shared" si="1"/>
        <v>0</v>
      </c>
      <c r="N107" s="14"/>
    </row>
    <row r="108" spans="1:14" x14ac:dyDescent="0.25">
      <c r="A108" s="13">
        <v>101</v>
      </c>
      <c r="B108" s="14" t="s">
        <v>104</v>
      </c>
      <c r="C108" s="14"/>
      <c r="D108" s="14"/>
      <c r="E108" s="14">
        <v>0</v>
      </c>
      <c r="F108" s="14"/>
      <c r="G108" s="14"/>
      <c r="H108" s="14"/>
      <c r="I108" s="14"/>
      <c r="J108" s="14"/>
      <c r="K108" s="14"/>
      <c r="L108" s="14"/>
      <c r="M108" s="14">
        <f t="shared" si="1"/>
        <v>0</v>
      </c>
      <c r="N108" s="14"/>
    </row>
    <row r="109" spans="1:14" x14ac:dyDescent="0.25">
      <c r="A109" s="13">
        <v>102</v>
      </c>
      <c r="B109" s="14" t="s">
        <v>105</v>
      </c>
      <c r="C109" s="14"/>
      <c r="D109" s="14"/>
      <c r="E109" s="14">
        <v>0</v>
      </c>
      <c r="F109" s="14"/>
      <c r="G109" s="14"/>
      <c r="H109" s="14"/>
      <c r="I109" s="14"/>
      <c r="J109" s="14"/>
      <c r="K109" s="14"/>
      <c r="L109" s="14"/>
      <c r="M109" s="14">
        <f t="shared" si="1"/>
        <v>0</v>
      </c>
      <c r="N109" s="14"/>
    </row>
    <row r="110" spans="1:14" x14ac:dyDescent="0.25">
      <c r="A110" s="13">
        <v>103</v>
      </c>
      <c r="B110" s="14" t="s">
        <v>106</v>
      </c>
      <c r="C110" s="14"/>
      <c r="D110" s="14"/>
      <c r="E110" s="14">
        <v>0</v>
      </c>
      <c r="F110" s="14"/>
      <c r="G110" s="14"/>
      <c r="H110" s="14"/>
      <c r="I110" s="14"/>
      <c r="J110" s="14"/>
      <c r="K110" s="14"/>
      <c r="L110" s="14"/>
      <c r="M110" s="14">
        <f t="shared" si="1"/>
        <v>0</v>
      </c>
      <c r="N110" s="14"/>
    </row>
    <row r="111" spans="1:14" x14ac:dyDescent="0.25">
      <c r="A111" s="13">
        <v>104</v>
      </c>
      <c r="B111" s="14" t="s">
        <v>107</v>
      </c>
      <c r="C111" s="14"/>
      <c r="D111" s="14"/>
      <c r="E111" s="14">
        <v>0</v>
      </c>
      <c r="F111" s="14"/>
      <c r="G111" s="14"/>
      <c r="H111" s="14"/>
      <c r="I111" s="14"/>
      <c r="J111" s="14"/>
      <c r="K111" s="14"/>
      <c r="L111" s="14"/>
      <c r="M111" s="14">
        <f t="shared" si="1"/>
        <v>0</v>
      </c>
      <c r="N111" s="14"/>
    </row>
    <row r="112" spans="1:14" x14ac:dyDescent="0.25">
      <c r="A112" s="13">
        <v>105</v>
      </c>
      <c r="B112" s="14" t="s">
        <v>108</v>
      </c>
      <c r="C112" s="14">
        <v>0.18</v>
      </c>
      <c r="D112" s="14"/>
      <c r="E112" s="14">
        <v>0.18</v>
      </c>
      <c r="F112" s="14">
        <v>7.76</v>
      </c>
      <c r="G112" s="14">
        <v>22.73</v>
      </c>
      <c r="H112" s="14"/>
      <c r="I112" s="14"/>
      <c r="J112" s="14"/>
      <c r="K112" s="14">
        <v>35.81</v>
      </c>
      <c r="L112" s="14"/>
      <c r="M112" s="14">
        <f t="shared" si="1"/>
        <v>35.81</v>
      </c>
      <c r="N112" s="14"/>
    </row>
    <row r="113" spans="1:14" x14ac:dyDescent="0.25">
      <c r="A113" s="13">
        <v>106</v>
      </c>
      <c r="B113" s="14" t="s">
        <v>109</v>
      </c>
      <c r="C113" s="14"/>
      <c r="D113" s="14"/>
      <c r="E113" s="14">
        <v>0</v>
      </c>
      <c r="F113" s="14"/>
      <c r="G113" s="14"/>
      <c r="H113" s="14"/>
      <c r="I113" s="14"/>
      <c r="J113" s="14"/>
      <c r="K113" s="14"/>
      <c r="L113" s="14"/>
      <c r="M113" s="14">
        <f t="shared" si="1"/>
        <v>0</v>
      </c>
      <c r="N113" s="14"/>
    </row>
    <row r="114" spans="1:14" x14ac:dyDescent="0.25">
      <c r="A114" s="13">
        <v>107</v>
      </c>
      <c r="B114" s="14" t="s">
        <v>110</v>
      </c>
      <c r="C114" s="14">
        <v>32.799999999999997</v>
      </c>
      <c r="D114" s="14">
        <v>17.79</v>
      </c>
      <c r="E114" s="14">
        <v>50.59</v>
      </c>
      <c r="F114" s="14">
        <v>2180.4299999999998</v>
      </c>
      <c r="G114" s="14">
        <v>8306.34</v>
      </c>
      <c r="H114" s="14"/>
      <c r="I114" s="14"/>
      <c r="J114" s="14">
        <v>1886.52</v>
      </c>
      <c r="K114" s="14">
        <v>16053.74</v>
      </c>
      <c r="L114" s="14">
        <v>1011.06</v>
      </c>
      <c r="M114" s="14">
        <f t="shared" si="1"/>
        <v>17064.8</v>
      </c>
      <c r="N114" s="14"/>
    </row>
    <row r="115" spans="1:14" x14ac:dyDescent="0.25">
      <c r="A115" s="13">
        <v>108</v>
      </c>
      <c r="B115" s="14" t="s">
        <v>111</v>
      </c>
      <c r="C115" s="14"/>
      <c r="D115" s="14"/>
      <c r="E115" s="14">
        <v>0</v>
      </c>
      <c r="F115" s="14"/>
      <c r="G115" s="14"/>
      <c r="H115" s="14"/>
      <c r="I115" s="14"/>
      <c r="J115" s="14"/>
      <c r="K115" s="14"/>
      <c r="L115" s="14"/>
      <c r="M115" s="14">
        <f t="shared" si="1"/>
        <v>0</v>
      </c>
      <c r="N115" s="14"/>
    </row>
    <row r="116" spans="1:14" x14ac:dyDescent="0.25">
      <c r="A116" s="13">
        <v>109</v>
      </c>
      <c r="B116" s="14" t="s">
        <v>112</v>
      </c>
      <c r="C116" s="14"/>
      <c r="D116" s="14"/>
      <c r="E116" s="14">
        <v>0</v>
      </c>
      <c r="F116" s="14"/>
      <c r="G116" s="14"/>
      <c r="H116" s="14"/>
      <c r="I116" s="14"/>
      <c r="J116" s="14">
        <v>87.17</v>
      </c>
      <c r="K116" s="14">
        <v>137.29</v>
      </c>
      <c r="L116" s="35">
        <v>1027.28</v>
      </c>
      <c r="M116" s="14">
        <f t="shared" si="1"/>
        <v>1164.57</v>
      </c>
      <c r="N116" s="14"/>
    </row>
    <row r="117" spans="1:14" x14ac:dyDescent="0.25">
      <c r="A117" s="13">
        <v>110</v>
      </c>
      <c r="B117" s="14" t="s">
        <v>113</v>
      </c>
      <c r="C117" s="14"/>
      <c r="D117" s="14"/>
      <c r="E117" s="14">
        <v>0</v>
      </c>
      <c r="F117" s="14"/>
      <c r="G117" s="14"/>
      <c r="H117" s="14"/>
      <c r="I117" s="14"/>
      <c r="J117" s="14"/>
      <c r="K117" s="14"/>
      <c r="L117" s="14"/>
      <c r="M117" s="14">
        <f t="shared" si="1"/>
        <v>0</v>
      </c>
      <c r="N117" s="14"/>
    </row>
    <row r="118" spans="1:14" x14ac:dyDescent="0.25">
      <c r="A118" s="13">
        <v>111</v>
      </c>
      <c r="B118" s="14" t="s">
        <v>114</v>
      </c>
      <c r="C118" s="14"/>
      <c r="D118" s="14"/>
      <c r="E118" s="14">
        <v>0</v>
      </c>
      <c r="F118" s="14"/>
      <c r="G118" s="14"/>
      <c r="H118" s="14"/>
      <c r="I118" s="14"/>
      <c r="J118" s="14"/>
      <c r="K118" s="14"/>
      <c r="L118" s="14"/>
      <c r="M118" s="14">
        <f t="shared" si="1"/>
        <v>0</v>
      </c>
      <c r="N118" s="14"/>
    </row>
    <row r="119" spans="1:14" x14ac:dyDescent="0.25">
      <c r="A119" s="13">
        <v>112</v>
      </c>
      <c r="B119" s="14" t="s">
        <v>115</v>
      </c>
      <c r="C119" s="14">
        <v>6.98</v>
      </c>
      <c r="D119" s="14">
        <v>0.3</v>
      </c>
      <c r="E119" s="14">
        <v>7.28</v>
      </c>
      <c r="F119" s="27">
        <v>2376.6799999999998</v>
      </c>
      <c r="G119" s="27">
        <v>5095.54</v>
      </c>
      <c r="H119" s="14"/>
      <c r="I119" s="14">
        <v>870.98</v>
      </c>
      <c r="J119" s="14"/>
      <c r="K119" s="27">
        <v>8896.4500000000007</v>
      </c>
      <c r="L119" s="14"/>
      <c r="M119" s="14">
        <f t="shared" si="1"/>
        <v>8896.4500000000007</v>
      </c>
      <c r="N119" s="14"/>
    </row>
    <row r="120" spans="1:14" x14ac:dyDescent="0.25">
      <c r="A120" s="13">
        <v>113</v>
      </c>
      <c r="B120" s="14" t="s">
        <v>116</v>
      </c>
      <c r="C120" s="14"/>
      <c r="D120" s="14"/>
      <c r="E120" s="14">
        <v>0</v>
      </c>
      <c r="F120" s="14"/>
      <c r="G120" s="14"/>
      <c r="H120" s="14"/>
      <c r="I120" s="14"/>
      <c r="J120" s="14"/>
      <c r="K120" s="14"/>
      <c r="L120" s="14"/>
      <c r="M120" s="14">
        <f t="shared" si="1"/>
        <v>0</v>
      </c>
      <c r="N120" s="14"/>
    </row>
    <row r="121" spans="1:14" x14ac:dyDescent="0.25">
      <c r="A121" s="13">
        <v>114</v>
      </c>
      <c r="B121" s="14" t="s">
        <v>117</v>
      </c>
      <c r="C121" s="14">
        <v>1.96</v>
      </c>
      <c r="D121" s="14">
        <v>0.3</v>
      </c>
      <c r="E121" s="14">
        <v>2.2599999999999998</v>
      </c>
      <c r="F121" s="27">
        <v>1723.94</v>
      </c>
      <c r="G121" s="27">
        <v>3490.22</v>
      </c>
      <c r="H121" s="14"/>
      <c r="I121" s="14">
        <v>1306.48</v>
      </c>
      <c r="J121" s="14"/>
      <c r="K121" s="27">
        <v>6803.57</v>
      </c>
      <c r="L121" s="14"/>
      <c r="M121" s="14">
        <f t="shared" si="1"/>
        <v>6803.57</v>
      </c>
      <c r="N121" s="14"/>
    </row>
    <row r="122" spans="1:14" x14ac:dyDescent="0.25">
      <c r="A122" s="13">
        <v>115</v>
      </c>
      <c r="B122" s="14" t="s">
        <v>118</v>
      </c>
      <c r="C122" s="14"/>
      <c r="D122" s="14"/>
      <c r="E122" s="14">
        <v>0</v>
      </c>
      <c r="F122" s="14"/>
      <c r="G122" s="14"/>
      <c r="H122" s="14"/>
      <c r="I122" s="14"/>
      <c r="J122" s="14"/>
      <c r="K122" s="14"/>
      <c r="L122" s="14"/>
      <c r="M122" s="14">
        <f t="shared" si="1"/>
        <v>0</v>
      </c>
      <c r="N122" s="14"/>
    </row>
    <row r="123" spans="1:14" x14ac:dyDescent="0.25">
      <c r="A123" s="13">
        <v>116</v>
      </c>
      <c r="B123" s="14" t="s">
        <v>119</v>
      </c>
      <c r="C123" s="14"/>
      <c r="D123" s="14"/>
      <c r="E123" s="14">
        <v>0</v>
      </c>
      <c r="F123" s="14"/>
      <c r="G123" s="14"/>
      <c r="H123" s="14"/>
      <c r="I123" s="14"/>
      <c r="J123" s="14"/>
      <c r="K123" s="14"/>
      <c r="L123" s="14"/>
      <c r="M123" s="14">
        <f t="shared" si="1"/>
        <v>0</v>
      </c>
      <c r="N123" s="14"/>
    </row>
    <row r="124" spans="1:14" x14ac:dyDescent="0.25">
      <c r="A124" s="13">
        <v>117</v>
      </c>
      <c r="B124" s="14" t="s">
        <v>120</v>
      </c>
      <c r="C124" s="14"/>
      <c r="D124" s="14"/>
      <c r="E124" s="14">
        <v>0</v>
      </c>
      <c r="F124" s="14"/>
      <c r="G124" s="14"/>
      <c r="H124" s="14"/>
      <c r="I124" s="14"/>
      <c r="J124" s="14"/>
      <c r="K124" s="14"/>
      <c r="L124" s="14"/>
      <c r="M124" s="14">
        <f t="shared" si="1"/>
        <v>0</v>
      </c>
      <c r="N124" s="14"/>
    </row>
    <row r="125" spans="1:14" x14ac:dyDescent="0.25">
      <c r="A125" s="13">
        <v>118</v>
      </c>
      <c r="B125" s="14" t="s">
        <v>122</v>
      </c>
      <c r="C125" s="14">
        <v>3.78</v>
      </c>
      <c r="D125" s="14">
        <v>2.7</v>
      </c>
      <c r="E125" s="14">
        <v>6.48</v>
      </c>
      <c r="F125" s="14">
        <v>1925.65</v>
      </c>
      <c r="G125" s="14">
        <v>3094.18</v>
      </c>
      <c r="H125" s="14"/>
      <c r="I125" s="14">
        <v>2612.94</v>
      </c>
      <c r="J125" s="14"/>
      <c r="K125" s="14">
        <v>7486.28</v>
      </c>
      <c r="L125" s="14"/>
      <c r="M125" s="14">
        <f t="shared" si="1"/>
        <v>7486.28</v>
      </c>
      <c r="N125" s="14"/>
    </row>
    <row r="126" spans="1:14" x14ac:dyDescent="0.25">
      <c r="A126" s="13">
        <v>119</v>
      </c>
      <c r="B126" s="14" t="s">
        <v>123</v>
      </c>
      <c r="C126" s="14"/>
      <c r="D126" s="14"/>
      <c r="E126" s="14">
        <v>0</v>
      </c>
      <c r="F126" s="14"/>
      <c r="G126" s="14"/>
      <c r="H126" s="14"/>
      <c r="I126" s="14"/>
      <c r="J126" s="14"/>
      <c r="K126" s="14"/>
      <c r="L126" s="14"/>
      <c r="M126" s="14">
        <f t="shared" si="1"/>
        <v>0</v>
      </c>
      <c r="N126" s="14"/>
    </row>
    <row r="127" spans="1:14" x14ac:dyDescent="0.25">
      <c r="A127" s="13">
        <v>120</v>
      </c>
      <c r="B127" s="14" t="s">
        <v>124</v>
      </c>
      <c r="C127" s="14"/>
      <c r="D127" s="14"/>
      <c r="E127" s="14">
        <v>0</v>
      </c>
      <c r="F127" s="14"/>
      <c r="G127" s="14"/>
      <c r="H127" s="14"/>
      <c r="I127" s="14"/>
      <c r="J127" s="14"/>
      <c r="K127" s="14"/>
      <c r="L127" s="14"/>
      <c r="M127" s="14">
        <f t="shared" si="1"/>
        <v>0</v>
      </c>
      <c r="N127" s="14"/>
    </row>
    <row r="128" spans="1:14" x14ac:dyDescent="0.25">
      <c r="A128" s="13">
        <v>121</v>
      </c>
      <c r="B128" s="14" t="s">
        <v>125</v>
      </c>
      <c r="C128" s="14"/>
      <c r="D128" s="14"/>
      <c r="E128" s="14">
        <v>0</v>
      </c>
      <c r="F128" s="14"/>
      <c r="G128" s="14"/>
      <c r="H128" s="14"/>
      <c r="I128" s="14"/>
      <c r="J128" s="14"/>
      <c r="K128" s="14"/>
      <c r="L128" s="14"/>
      <c r="M128" s="14">
        <f t="shared" si="1"/>
        <v>0</v>
      </c>
      <c r="N128" s="14"/>
    </row>
    <row r="129" spans="1:14" x14ac:dyDescent="0.25">
      <c r="A129" s="13">
        <v>122</v>
      </c>
      <c r="B129" s="14" t="s">
        <v>126</v>
      </c>
      <c r="C129" s="14"/>
      <c r="D129" s="14"/>
      <c r="E129" s="14">
        <v>0</v>
      </c>
      <c r="F129" s="14"/>
      <c r="G129" s="14"/>
      <c r="H129" s="14"/>
      <c r="I129" s="14"/>
      <c r="J129" s="14"/>
      <c r="K129" s="14"/>
      <c r="L129" s="14"/>
      <c r="M129" s="14">
        <f t="shared" si="1"/>
        <v>0</v>
      </c>
      <c r="N129" s="14"/>
    </row>
    <row r="130" spans="1:14" x14ac:dyDescent="0.25">
      <c r="A130" s="13">
        <v>123</v>
      </c>
      <c r="B130" s="14" t="s">
        <v>127</v>
      </c>
      <c r="C130" s="14"/>
      <c r="D130" s="14"/>
      <c r="E130" s="14">
        <v>0</v>
      </c>
      <c r="F130" s="14"/>
      <c r="G130" s="14"/>
      <c r="H130" s="14"/>
      <c r="I130" s="14"/>
      <c r="J130" s="14"/>
      <c r="K130" s="14"/>
      <c r="L130" s="14"/>
      <c r="M130" s="14">
        <f t="shared" si="1"/>
        <v>0</v>
      </c>
      <c r="N130" s="14"/>
    </row>
    <row r="131" spans="1:14" x14ac:dyDescent="0.25">
      <c r="A131" s="13">
        <v>124</v>
      </c>
      <c r="B131" s="14" t="s">
        <v>128</v>
      </c>
      <c r="C131" s="14"/>
      <c r="D131" s="14"/>
      <c r="E131" s="14">
        <v>0</v>
      </c>
      <c r="F131" s="14"/>
      <c r="G131" s="14"/>
      <c r="H131" s="14"/>
      <c r="I131" s="14"/>
      <c r="J131" s="14"/>
      <c r="K131" s="14"/>
      <c r="L131" s="14"/>
      <c r="M131" s="14">
        <f t="shared" si="1"/>
        <v>0</v>
      </c>
      <c r="N131" s="14"/>
    </row>
    <row r="132" spans="1:14" x14ac:dyDescent="0.25">
      <c r="A132" s="13">
        <v>125</v>
      </c>
      <c r="B132" s="14" t="s">
        <v>129</v>
      </c>
      <c r="C132" s="14"/>
      <c r="D132" s="14"/>
      <c r="E132" s="14">
        <v>0</v>
      </c>
      <c r="F132" s="14"/>
      <c r="G132" s="14"/>
      <c r="H132" s="14"/>
      <c r="I132" s="14"/>
      <c r="J132" s="14"/>
      <c r="K132" s="14"/>
      <c r="L132" s="14"/>
      <c r="M132" s="14">
        <f t="shared" si="1"/>
        <v>0</v>
      </c>
      <c r="N132" s="14"/>
    </row>
    <row r="133" spans="1:14" x14ac:dyDescent="0.25">
      <c r="A133" s="13">
        <v>126</v>
      </c>
      <c r="B133" s="14" t="s">
        <v>130</v>
      </c>
      <c r="C133" s="14"/>
      <c r="D133" s="14"/>
      <c r="E133" s="14">
        <v>0</v>
      </c>
      <c r="F133" s="14"/>
      <c r="G133" s="14"/>
      <c r="H133" s="14"/>
      <c r="I133" s="14"/>
      <c r="J133" s="14"/>
      <c r="K133" s="14"/>
      <c r="L133" s="14"/>
      <c r="M133" s="14">
        <f t="shared" si="1"/>
        <v>0</v>
      </c>
      <c r="N133" s="14"/>
    </row>
    <row r="134" spans="1:14" x14ac:dyDescent="0.25">
      <c r="A134" s="13">
        <v>127</v>
      </c>
      <c r="B134" s="14" t="s">
        <v>131</v>
      </c>
      <c r="C134" s="14"/>
      <c r="D134" s="14"/>
      <c r="E134" s="14">
        <v>0</v>
      </c>
      <c r="F134" s="14"/>
      <c r="G134" s="14"/>
      <c r="H134" s="14"/>
      <c r="I134" s="14"/>
      <c r="J134" s="14"/>
      <c r="K134" s="14"/>
      <c r="L134" s="14"/>
      <c r="M134" s="14">
        <f t="shared" si="1"/>
        <v>0</v>
      </c>
      <c r="N134" s="14"/>
    </row>
    <row r="135" spans="1:14" x14ac:dyDescent="0.25">
      <c r="A135" s="13">
        <v>128</v>
      </c>
      <c r="B135" s="14" t="s">
        <v>132</v>
      </c>
      <c r="C135" s="14"/>
      <c r="D135" s="14"/>
      <c r="E135" s="14">
        <v>0</v>
      </c>
      <c r="F135" s="14"/>
      <c r="G135" s="14"/>
      <c r="H135" s="14"/>
      <c r="I135" s="14"/>
      <c r="J135" s="14"/>
      <c r="K135" s="14"/>
      <c r="L135" s="14"/>
      <c r="M135" s="14">
        <f t="shared" si="1"/>
        <v>0</v>
      </c>
      <c r="N135" s="14"/>
    </row>
    <row r="136" spans="1:14" x14ac:dyDescent="0.25">
      <c r="A136" s="13">
        <v>129</v>
      </c>
      <c r="B136" s="14" t="s">
        <v>133</v>
      </c>
      <c r="C136" s="14"/>
      <c r="D136" s="14"/>
      <c r="E136" s="14">
        <v>0</v>
      </c>
      <c r="F136" s="14"/>
      <c r="G136" s="14"/>
      <c r="H136" s="14"/>
      <c r="I136" s="14"/>
      <c r="J136" s="14"/>
      <c r="K136" s="14"/>
      <c r="L136" s="14"/>
      <c r="M136" s="14">
        <f t="shared" si="1"/>
        <v>0</v>
      </c>
      <c r="N136" s="14"/>
    </row>
    <row r="137" spans="1:14" x14ac:dyDescent="0.25">
      <c r="A137" s="13">
        <v>130</v>
      </c>
      <c r="B137" s="14" t="s">
        <v>134</v>
      </c>
      <c r="C137" s="14"/>
      <c r="D137" s="14"/>
      <c r="E137" s="14">
        <v>0</v>
      </c>
      <c r="F137" s="14"/>
      <c r="G137" s="14"/>
      <c r="H137" s="14"/>
      <c r="I137" s="14">
        <v>1306.47</v>
      </c>
      <c r="J137" s="14"/>
      <c r="K137" s="14">
        <v>1306.47</v>
      </c>
      <c r="L137" s="18">
        <v>16110.03</v>
      </c>
      <c r="M137" s="14">
        <f t="shared" ref="M137:M172" si="2">K137+L137</f>
        <v>17416.5</v>
      </c>
      <c r="N137" s="14"/>
    </row>
    <row r="138" spans="1:14" x14ac:dyDescent="0.25">
      <c r="A138" s="13">
        <v>131</v>
      </c>
      <c r="B138" s="14" t="s">
        <v>135</v>
      </c>
      <c r="C138" s="14"/>
      <c r="D138" s="14"/>
      <c r="E138" s="14">
        <v>0</v>
      </c>
      <c r="F138" s="27">
        <v>876.74</v>
      </c>
      <c r="G138" s="27">
        <v>1696.68</v>
      </c>
      <c r="H138" s="14"/>
      <c r="I138" s="14"/>
      <c r="J138" s="14">
        <v>1043.02</v>
      </c>
      <c r="K138" s="27">
        <v>4315.04</v>
      </c>
      <c r="L138" s="14">
        <v>8172.03</v>
      </c>
      <c r="M138" s="14">
        <f t="shared" si="2"/>
        <v>12487.07</v>
      </c>
      <c r="N138" s="14"/>
    </row>
    <row r="139" spans="1:14" x14ac:dyDescent="0.25">
      <c r="A139" s="13">
        <v>132</v>
      </c>
      <c r="B139" s="14" t="s">
        <v>136</v>
      </c>
      <c r="C139" s="14"/>
      <c r="D139" s="14"/>
      <c r="E139" s="14">
        <v>0</v>
      </c>
      <c r="F139" s="27">
        <v>1138.57</v>
      </c>
      <c r="G139" s="27">
        <v>2203.38</v>
      </c>
      <c r="H139" s="14"/>
      <c r="I139" s="14"/>
      <c r="J139" s="14"/>
      <c r="K139" s="27">
        <v>3470.33</v>
      </c>
      <c r="L139" s="14"/>
      <c r="M139" s="14">
        <f t="shared" si="2"/>
        <v>3470.33</v>
      </c>
      <c r="N139" s="14"/>
    </row>
    <row r="140" spans="1:14" x14ac:dyDescent="0.25">
      <c r="A140" s="13">
        <v>133</v>
      </c>
      <c r="B140" s="14" t="s">
        <v>137</v>
      </c>
      <c r="C140" s="14"/>
      <c r="D140" s="14"/>
      <c r="E140" s="14">
        <v>0</v>
      </c>
      <c r="F140" s="27">
        <v>678.38</v>
      </c>
      <c r="G140" s="27">
        <v>1312.81</v>
      </c>
      <c r="H140" s="14"/>
      <c r="I140" s="14"/>
      <c r="J140" s="14">
        <v>5.18</v>
      </c>
      <c r="K140" s="27">
        <v>2075.84</v>
      </c>
      <c r="L140" s="14">
        <v>50.64</v>
      </c>
      <c r="M140" s="14">
        <f t="shared" si="2"/>
        <v>2126.48</v>
      </c>
      <c r="N140" s="14"/>
    </row>
    <row r="141" spans="1:14" x14ac:dyDescent="0.25">
      <c r="A141" s="13">
        <v>134</v>
      </c>
      <c r="B141" s="14" t="s">
        <v>138</v>
      </c>
      <c r="C141" s="14"/>
      <c r="D141" s="14"/>
      <c r="E141" s="14">
        <v>0</v>
      </c>
      <c r="F141" s="27">
        <v>837.07</v>
      </c>
      <c r="G141" s="27">
        <v>1619.91</v>
      </c>
      <c r="H141" s="14"/>
      <c r="I141" s="14"/>
      <c r="J141" s="14">
        <v>39.270000000000003</v>
      </c>
      <c r="K141" s="27">
        <v>2613.23</v>
      </c>
      <c r="L141" s="14">
        <v>349.52</v>
      </c>
      <c r="M141" s="14">
        <f t="shared" si="2"/>
        <v>2962.75</v>
      </c>
      <c r="N141" s="14"/>
    </row>
    <row r="142" spans="1:14" x14ac:dyDescent="0.25">
      <c r="A142" s="13">
        <v>135</v>
      </c>
      <c r="B142" s="14" t="s">
        <v>139</v>
      </c>
      <c r="C142" s="14"/>
      <c r="D142" s="14"/>
      <c r="E142" s="14">
        <v>0</v>
      </c>
      <c r="F142" s="27">
        <v>837.07</v>
      </c>
      <c r="G142" s="27">
        <v>1619.91</v>
      </c>
      <c r="H142" s="14"/>
      <c r="I142" s="14"/>
      <c r="J142" s="14"/>
      <c r="K142" s="14">
        <v>2551.37</v>
      </c>
      <c r="L142" s="14"/>
      <c r="M142" s="14">
        <f t="shared" si="2"/>
        <v>2551.37</v>
      </c>
      <c r="N142" s="14"/>
    </row>
    <row r="143" spans="1:14" x14ac:dyDescent="0.25">
      <c r="A143" s="13">
        <v>136</v>
      </c>
      <c r="B143" s="14" t="s">
        <v>140</v>
      </c>
      <c r="C143" s="14"/>
      <c r="D143" s="14"/>
      <c r="E143" s="14">
        <v>0</v>
      </c>
      <c r="F143" s="27"/>
      <c r="G143" s="27"/>
      <c r="H143" s="14"/>
      <c r="I143" s="14"/>
      <c r="J143" s="14">
        <v>77.47</v>
      </c>
      <c r="K143" s="27">
        <v>122.01</v>
      </c>
      <c r="L143" s="14">
        <v>532.71</v>
      </c>
      <c r="M143" s="14">
        <f t="shared" si="2"/>
        <v>654.72</v>
      </c>
      <c r="N143" s="14"/>
    </row>
    <row r="144" spans="1:14" x14ac:dyDescent="0.25">
      <c r="A144" s="13">
        <v>137</v>
      </c>
      <c r="B144" s="14" t="s">
        <v>141</v>
      </c>
      <c r="C144" s="14">
        <v>2.56</v>
      </c>
      <c r="D144" s="14">
        <v>2.88</v>
      </c>
      <c r="E144" s="14">
        <v>5.44</v>
      </c>
      <c r="F144" s="14">
        <v>234.46</v>
      </c>
      <c r="G144" s="14">
        <v>961.9</v>
      </c>
      <c r="H144" s="14"/>
      <c r="I144" s="14">
        <v>870.98</v>
      </c>
      <c r="J144" s="14"/>
      <c r="K144" s="14">
        <v>2385.9699999999998</v>
      </c>
      <c r="L144" s="14"/>
      <c r="M144" s="14">
        <f t="shared" si="2"/>
        <v>2385.9699999999998</v>
      </c>
      <c r="N144" s="14"/>
    </row>
    <row r="145" spans="1:14" x14ac:dyDescent="0.25">
      <c r="A145" s="13">
        <v>138</v>
      </c>
      <c r="B145" s="14" t="s">
        <v>142</v>
      </c>
      <c r="C145" s="14"/>
      <c r="D145" s="14"/>
      <c r="E145" s="14">
        <v>0</v>
      </c>
      <c r="F145" s="27">
        <v>491.93</v>
      </c>
      <c r="G145" s="27">
        <v>951.99</v>
      </c>
      <c r="H145" s="14"/>
      <c r="I145" s="14"/>
      <c r="J145" s="14"/>
      <c r="K145" s="27">
        <v>1499.39</v>
      </c>
      <c r="L145" s="14"/>
      <c r="M145" s="14">
        <f t="shared" si="2"/>
        <v>1499.39</v>
      </c>
      <c r="N145" s="14"/>
    </row>
    <row r="146" spans="1:14" x14ac:dyDescent="0.25">
      <c r="A146" s="13">
        <v>139</v>
      </c>
      <c r="B146" s="14" t="s">
        <v>143</v>
      </c>
      <c r="C146" s="14"/>
      <c r="D146" s="14">
        <v>2.5</v>
      </c>
      <c r="E146" s="14">
        <v>2.5</v>
      </c>
      <c r="F146" s="14">
        <v>107.75</v>
      </c>
      <c r="G146" s="14">
        <v>442.05</v>
      </c>
      <c r="H146" s="14"/>
      <c r="I146" s="14">
        <v>870.98</v>
      </c>
      <c r="J146" s="14"/>
      <c r="K146" s="14">
        <v>1567.21</v>
      </c>
      <c r="L146" s="14"/>
      <c r="M146" s="14">
        <f t="shared" si="2"/>
        <v>1567.21</v>
      </c>
      <c r="N146" s="14"/>
    </row>
    <row r="147" spans="1:14" x14ac:dyDescent="0.25">
      <c r="A147" s="13">
        <v>140</v>
      </c>
      <c r="B147" s="14" t="s">
        <v>144</v>
      </c>
      <c r="C147" s="14"/>
      <c r="D147" s="14">
        <v>2.69</v>
      </c>
      <c r="E147" s="14">
        <v>2.69</v>
      </c>
      <c r="F147" s="14">
        <v>115.94</v>
      </c>
      <c r="G147" s="14">
        <v>475.64</v>
      </c>
      <c r="H147" s="14"/>
      <c r="I147" s="14"/>
      <c r="J147" s="14"/>
      <c r="K147" s="14">
        <v>749.14</v>
      </c>
      <c r="L147" s="14"/>
      <c r="M147" s="14">
        <f t="shared" si="2"/>
        <v>749.14</v>
      </c>
      <c r="N147" s="14"/>
    </row>
    <row r="148" spans="1:14" x14ac:dyDescent="0.25">
      <c r="A148" s="13">
        <v>141</v>
      </c>
      <c r="B148" s="14" t="s">
        <v>145</v>
      </c>
      <c r="C148" s="14"/>
      <c r="D148" s="14">
        <v>2.4</v>
      </c>
      <c r="E148" s="14">
        <v>2.4</v>
      </c>
      <c r="F148" s="14">
        <v>103.44</v>
      </c>
      <c r="G148" s="14">
        <v>424.37</v>
      </c>
      <c r="H148" s="14"/>
      <c r="I148" s="14"/>
      <c r="J148" s="14"/>
      <c r="K148" s="14">
        <v>668.38</v>
      </c>
      <c r="L148" s="14"/>
      <c r="M148" s="14">
        <f t="shared" si="2"/>
        <v>668.38</v>
      </c>
      <c r="N148" s="14"/>
    </row>
    <row r="149" spans="1:14" x14ac:dyDescent="0.25">
      <c r="A149" s="13">
        <v>142</v>
      </c>
      <c r="B149" s="14" t="s">
        <v>146</v>
      </c>
      <c r="C149" s="14"/>
      <c r="D149" s="14">
        <v>1.92</v>
      </c>
      <c r="E149" s="14">
        <v>1.92</v>
      </c>
      <c r="F149" s="14">
        <v>82.75</v>
      </c>
      <c r="G149" s="14">
        <v>339.49</v>
      </c>
      <c r="H149" s="14"/>
      <c r="I149" s="14"/>
      <c r="J149" s="14"/>
      <c r="K149" s="14">
        <v>534.70000000000005</v>
      </c>
      <c r="L149" s="14"/>
      <c r="M149" s="14">
        <f t="shared" si="2"/>
        <v>534.70000000000005</v>
      </c>
      <c r="N149" s="14"/>
    </row>
    <row r="150" spans="1:14" x14ac:dyDescent="0.25">
      <c r="A150" s="13">
        <v>143</v>
      </c>
      <c r="B150" s="14" t="s">
        <v>147</v>
      </c>
      <c r="C150" s="14">
        <v>1.5</v>
      </c>
      <c r="D150" s="14">
        <v>2.2999999999999998</v>
      </c>
      <c r="E150" s="14">
        <v>3.8</v>
      </c>
      <c r="F150" s="14">
        <v>163.78</v>
      </c>
      <c r="G150" s="14">
        <v>671.91</v>
      </c>
      <c r="H150" s="14"/>
      <c r="I150" s="14">
        <v>1741.96</v>
      </c>
      <c r="J150" s="14"/>
      <c r="K150" s="14">
        <v>2800.22</v>
      </c>
      <c r="L150" s="14"/>
      <c r="M150" s="14">
        <f t="shared" si="2"/>
        <v>2800.22</v>
      </c>
      <c r="N150" s="14"/>
    </row>
    <row r="151" spans="1:14" x14ac:dyDescent="0.25">
      <c r="A151" s="13">
        <v>144</v>
      </c>
      <c r="B151" s="14" t="s">
        <v>148</v>
      </c>
      <c r="C151" s="14"/>
      <c r="D151" s="14"/>
      <c r="E151" s="14">
        <v>0</v>
      </c>
      <c r="F151" s="14"/>
      <c r="G151" s="14"/>
      <c r="H151" s="14"/>
      <c r="I151" s="14"/>
      <c r="J151" s="14"/>
      <c r="K151" s="14"/>
      <c r="L151" s="14"/>
      <c r="M151" s="14">
        <f t="shared" si="2"/>
        <v>0</v>
      </c>
      <c r="N151" s="14"/>
    </row>
    <row r="152" spans="1:14" x14ac:dyDescent="0.25">
      <c r="A152" s="13">
        <v>145</v>
      </c>
      <c r="B152" s="14" t="s">
        <v>149</v>
      </c>
      <c r="C152" s="14">
        <v>1.6</v>
      </c>
      <c r="D152" s="14">
        <v>3.18</v>
      </c>
      <c r="E152" s="14">
        <v>4.78</v>
      </c>
      <c r="F152" s="14">
        <v>1372.36</v>
      </c>
      <c r="G152" s="14">
        <v>2457.4299999999998</v>
      </c>
      <c r="H152" s="14"/>
      <c r="I152" s="14">
        <v>1741.96</v>
      </c>
      <c r="J152" s="14"/>
      <c r="K152" s="14">
        <v>5612.41</v>
      </c>
      <c r="L152" s="14"/>
      <c r="M152" s="14">
        <f t="shared" si="2"/>
        <v>5612.41</v>
      </c>
      <c r="N152" s="14"/>
    </row>
    <row r="153" spans="1:14" x14ac:dyDescent="0.25">
      <c r="A153" s="13">
        <v>146</v>
      </c>
      <c r="B153" s="14" t="s">
        <v>150</v>
      </c>
      <c r="C153" s="14"/>
      <c r="D153" s="14">
        <v>2.69</v>
      </c>
      <c r="E153" s="14">
        <v>2.69</v>
      </c>
      <c r="F153" s="14">
        <v>115.94</v>
      </c>
      <c r="G153" s="14">
        <v>475.64</v>
      </c>
      <c r="H153" s="14"/>
      <c r="I153" s="14"/>
      <c r="J153" s="14"/>
      <c r="K153" s="14">
        <v>749.14</v>
      </c>
      <c r="L153" s="14"/>
      <c r="M153" s="14">
        <f t="shared" si="2"/>
        <v>749.14</v>
      </c>
      <c r="N153" s="14"/>
    </row>
    <row r="154" spans="1:14" x14ac:dyDescent="0.25">
      <c r="A154" s="13">
        <v>147</v>
      </c>
      <c r="B154" s="14" t="s">
        <v>151</v>
      </c>
      <c r="C154" s="14">
        <v>0.4</v>
      </c>
      <c r="D154" s="14">
        <v>0.3</v>
      </c>
      <c r="E154" s="14">
        <v>0.7</v>
      </c>
      <c r="F154" s="14">
        <v>30.17</v>
      </c>
      <c r="G154" s="14">
        <v>123.77</v>
      </c>
      <c r="H154" s="14"/>
      <c r="I154" s="14"/>
      <c r="J154" s="14"/>
      <c r="K154" s="14">
        <v>194.94</v>
      </c>
      <c r="L154" s="14"/>
      <c r="M154" s="14">
        <f t="shared" si="2"/>
        <v>194.94</v>
      </c>
      <c r="N154" s="14"/>
    </row>
    <row r="155" spans="1:14" x14ac:dyDescent="0.25">
      <c r="A155" s="13">
        <v>148</v>
      </c>
      <c r="B155" s="14" t="s">
        <v>152</v>
      </c>
      <c r="C155" s="14"/>
      <c r="D155" s="14">
        <v>1.92</v>
      </c>
      <c r="E155" s="14">
        <v>1.92</v>
      </c>
      <c r="F155" s="14">
        <v>82.75</v>
      </c>
      <c r="G155" s="14">
        <v>339.49</v>
      </c>
      <c r="H155" s="14"/>
      <c r="I155" s="14">
        <v>870.98</v>
      </c>
      <c r="J155" s="14"/>
      <c r="K155" s="14">
        <v>1405.68</v>
      </c>
      <c r="L155" s="14"/>
      <c r="M155" s="14">
        <f t="shared" si="2"/>
        <v>1405.68</v>
      </c>
      <c r="N155" s="14"/>
    </row>
    <row r="156" spans="1:14" x14ac:dyDescent="0.25">
      <c r="A156" s="13">
        <v>149</v>
      </c>
      <c r="B156" s="14" t="s">
        <v>153</v>
      </c>
      <c r="C156" s="14">
        <v>1.8</v>
      </c>
      <c r="D156" s="14">
        <v>9.18</v>
      </c>
      <c r="E156" s="14">
        <v>10.98</v>
      </c>
      <c r="F156" s="27">
        <v>1659.41</v>
      </c>
      <c r="G156" s="27">
        <v>4236.9799999999996</v>
      </c>
      <c r="H156" s="14"/>
      <c r="I156" s="14">
        <v>4790.3900000000003</v>
      </c>
      <c r="J156" s="14"/>
      <c r="K156" s="14">
        <v>11463.63</v>
      </c>
      <c r="L156" s="14">
        <v>2375.85</v>
      </c>
      <c r="M156" s="14">
        <f t="shared" si="2"/>
        <v>13839.48</v>
      </c>
      <c r="N156" s="14"/>
    </row>
    <row r="157" spans="1:14" x14ac:dyDescent="0.25">
      <c r="A157" s="13">
        <v>150</v>
      </c>
      <c r="B157" s="14" t="s">
        <v>154</v>
      </c>
      <c r="C157" s="14">
        <v>0.6</v>
      </c>
      <c r="D157" s="14">
        <v>2.7</v>
      </c>
      <c r="E157" s="14">
        <v>3.3</v>
      </c>
      <c r="F157" s="14">
        <v>142.22999999999999</v>
      </c>
      <c r="G157" s="14">
        <v>4550.9799999999996</v>
      </c>
      <c r="H157" s="14"/>
      <c r="I157" s="14"/>
      <c r="J157" s="14"/>
      <c r="K157" s="14">
        <v>7167.8</v>
      </c>
      <c r="L157" s="14">
        <v>30.7</v>
      </c>
      <c r="M157" s="14">
        <f t="shared" si="2"/>
        <v>7198.5</v>
      </c>
      <c r="N157" s="14"/>
    </row>
    <row r="158" spans="1:14" x14ac:dyDescent="0.25">
      <c r="A158" s="13">
        <v>151</v>
      </c>
      <c r="B158" s="14" t="s">
        <v>155</v>
      </c>
      <c r="C158" s="14">
        <v>16.32</v>
      </c>
      <c r="D158" s="14">
        <v>0.3</v>
      </c>
      <c r="E158" s="14">
        <v>16.62</v>
      </c>
      <c r="F158" s="14">
        <v>1307.42</v>
      </c>
      <c r="G158" s="14">
        <v>3755.81</v>
      </c>
      <c r="H158" s="14"/>
      <c r="I158" s="14">
        <v>4354.8999999999996</v>
      </c>
      <c r="J158" s="14"/>
      <c r="K158" s="14">
        <v>10270.31</v>
      </c>
      <c r="L158" s="14"/>
      <c r="M158" s="14">
        <f t="shared" si="2"/>
        <v>10270.31</v>
      </c>
      <c r="N158" s="14"/>
    </row>
    <row r="159" spans="1:14" x14ac:dyDescent="0.25">
      <c r="A159" s="13">
        <v>152</v>
      </c>
      <c r="B159" s="14" t="s">
        <v>156</v>
      </c>
      <c r="C159" s="14"/>
      <c r="D159" s="14"/>
      <c r="E159" s="14">
        <v>0</v>
      </c>
      <c r="F159" s="14"/>
      <c r="G159" s="14"/>
      <c r="H159" s="14"/>
      <c r="I159" s="14"/>
      <c r="J159" s="14"/>
      <c r="K159" s="14"/>
      <c r="L159" s="14"/>
      <c r="M159" s="14">
        <f t="shared" si="2"/>
        <v>0</v>
      </c>
      <c r="N159" s="14"/>
    </row>
    <row r="160" spans="1:14" x14ac:dyDescent="0.25">
      <c r="A160" s="13">
        <v>153</v>
      </c>
      <c r="B160" s="14" t="s">
        <v>157</v>
      </c>
      <c r="C160" s="14"/>
      <c r="D160" s="14"/>
      <c r="E160" s="14">
        <v>0</v>
      </c>
      <c r="F160" s="14"/>
      <c r="G160" s="14"/>
      <c r="H160" s="14"/>
      <c r="I160" s="14"/>
      <c r="J160" s="14"/>
      <c r="K160" s="14"/>
      <c r="L160" s="14"/>
      <c r="M160" s="14">
        <f t="shared" si="2"/>
        <v>0</v>
      </c>
      <c r="N160" s="14"/>
    </row>
    <row r="161" spans="1:14" x14ac:dyDescent="0.25">
      <c r="A161" s="13">
        <v>154</v>
      </c>
      <c r="B161" s="14" t="s">
        <v>158</v>
      </c>
      <c r="C161" s="14"/>
      <c r="D161" s="14"/>
      <c r="E161" s="14">
        <v>0</v>
      </c>
      <c r="F161" s="14"/>
      <c r="G161" s="14"/>
      <c r="H161" s="14"/>
      <c r="I161" s="14"/>
      <c r="J161" s="14"/>
      <c r="K161" s="14"/>
      <c r="L161" s="14"/>
      <c r="M161" s="14">
        <f t="shared" si="2"/>
        <v>0</v>
      </c>
      <c r="N161" s="14"/>
    </row>
    <row r="162" spans="1:14" x14ac:dyDescent="0.25">
      <c r="A162" s="13">
        <v>155</v>
      </c>
      <c r="B162" s="14" t="s">
        <v>159</v>
      </c>
      <c r="C162" s="14"/>
      <c r="D162" s="14"/>
      <c r="E162" s="14">
        <v>0</v>
      </c>
      <c r="F162" s="14"/>
      <c r="G162" s="14"/>
      <c r="H162" s="14"/>
      <c r="I162" s="14"/>
      <c r="J162" s="14"/>
      <c r="K162" s="14"/>
      <c r="L162" s="14"/>
      <c r="M162" s="14">
        <f t="shared" si="2"/>
        <v>0</v>
      </c>
      <c r="N162" s="14"/>
    </row>
    <row r="163" spans="1:14" x14ac:dyDescent="0.25">
      <c r="A163" s="13">
        <v>156</v>
      </c>
      <c r="B163" s="14" t="s">
        <v>160</v>
      </c>
      <c r="C163" s="14">
        <v>1.8</v>
      </c>
      <c r="D163" s="14"/>
      <c r="E163" s="14">
        <v>1.8</v>
      </c>
      <c r="F163" s="27">
        <v>1081.27</v>
      </c>
      <c r="G163" s="27">
        <v>2215.17</v>
      </c>
      <c r="H163" s="14"/>
      <c r="I163" s="14">
        <v>870.98</v>
      </c>
      <c r="J163" s="14"/>
      <c r="K163" s="14">
        <v>4359.87</v>
      </c>
      <c r="L163" s="14"/>
      <c r="M163" s="14">
        <f t="shared" si="2"/>
        <v>4359.87</v>
      </c>
      <c r="N163" s="14"/>
    </row>
    <row r="164" spans="1:14" x14ac:dyDescent="0.25">
      <c r="A164" s="13">
        <v>157</v>
      </c>
      <c r="B164" s="14" t="s">
        <v>161</v>
      </c>
      <c r="C164" s="14">
        <v>81.180000000000007</v>
      </c>
      <c r="D164" s="14">
        <v>0.61</v>
      </c>
      <c r="E164" s="14">
        <v>81.790000000000006</v>
      </c>
      <c r="F164" s="14">
        <v>8055.62</v>
      </c>
      <c r="G164" s="14">
        <v>18658.509999999998</v>
      </c>
      <c r="H164" s="14"/>
      <c r="I164" s="14">
        <v>6967.84</v>
      </c>
      <c r="J164" s="14"/>
      <c r="K164" s="14">
        <v>36354.99</v>
      </c>
      <c r="L164" s="14">
        <v>3906.71</v>
      </c>
      <c r="M164" s="14">
        <f t="shared" si="2"/>
        <v>40261.699999999997</v>
      </c>
      <c r="N164" s="14"/>
    </row>
    <row r="165" spans="1:14" x14ac:dyDescent="0.25">
      <c r="A165" s="13">
        <v>158</v>
      </c>
      <c r="B165" s="14" t="s">
        <v>162</v>
      </c>
      <c r="C165" s="14"/>
      <c r="D165" s="14"/>
      <c r="E165" s="14">
        <v>0</v>
      </c>
      <c r="F165" s="14"/>
      <c r="G165" s="14"/>
      <c r="H165" s="14"/>
      <c r="I165" s="14"/>
      <c r="J165" s="14"/>
      <c r="K165" s="14"/>
      <c r="L165" s="14"/>
      <c r="M165" s="14">
        <f t="shared" si="2"/>
        <v>0</v>
      </c>
      <c r="N165" s="14"/>
    </row>
    <row r="166" spans="1:14" x14ac:dyDescent="0.25">
      <c r="A166" s="13">
        <v>159</v>
      </c>
      <c r="B166" s="14" t="s">
        <v>163</v>
      </c>
      <c r="C166" s="14">
        <v>0.4</v>
      </c>
      <c r="D166" s="14"/>
      <c r="E166" s="14">
        <v>0.4</v>
      </c>
      <c r="F166" s="14">
        <v>17.239999999999998</v>
      </c>
      <c r="G166" s="14">
        <v>70.73</v>
      </c>
      <c r="H166" s="14"/>
      <c r="I166" s="14"/>
      <c r="J166" s="14"/>
      <c r="K166" s="14">
        <v>111.4</v>
      </c>
      <c r="L166" s="14"/>
      <c r="M166" s="14">
        <f t="shared" si="2"/>
        <v>111.4</v>
      </c>
      <c r="N166" s="14"/>
    </row>
    <row r="167" spans="1:14" x14ac:dyDescent="0.25">
      <c r="A167" s="13">
        <v>160</v>
      </c>
      <c r="B167" s="14" t="s">
        <v>164</v>
      </c>
      <c r="C167" s="14"/>
      <c r="D167" s="14"/>
      <c r="E167" s="14">
        <v>0</v>
      </c>
      <c r="F167" s="14"/>
      <c r="G167" s="14"/>
      <c r="H167" s="14"/>
      <c r="I167" s="14"/>
      <c r="J167" s="14"/>
      <c r="K167" s="14"/>
      <c r="L167" s="14"/>
      <c r="M167" s="14">
        <f t="shared" si="2"/>
        <v>0</v>
      </c>
      <c r="N167" s="14"/>
    </row>
    <row r="168" spans="1:14" x14ac:dyDescent="0.25">
      <c r="A168" s="13">
        <v>161</v>
      </c>
      <c r="B168" s="14" t="s">
        <v>198</v>
      </c>
      <c r="C168" s="14"/>
      <c r="D168" s="14"/>
      <c r="E168" s="14">
        <v>0</v>
      </c>
      <c r="F168" s="14"/>
      <c r="G168" s="14"/>
      <c r="H168" s="14"/>
      <c r="I168" s="14"/>
      <c r="J168" s="14"/>
      <c r="K168" s="14"/>
      <c r="L168" s="14"/>
      <c r="M168" s="14">
        <f t="shared" si="2"/>
        <v>0</v>
      </c>
      <c r="N168" s="14"/>
    </row>
    <row r="169" spans="1:14" x14ac:dyDescent="0.25">
      <c r="A169" s="13">
        <v>162</v>
      </c>
      <c r="B169" s="14" t="s">
        <v>165</v>
      </c>
      <c r="C169" s="14"/>
      <c r="D169" s="14"/>
      <c r="E169" s="14">
        <v>0</v>
      </c>
      <c r="F169" s="14"/>
      <c r="G169" s="14"/>
      <c r="H169" s="14"/>
      <c r="I169" s="14"/>
      <c r="J169" s="14"/>
      <c r="K169" s="14"/>
      <c r="L169" s="14"/>
      <c r="M169" s="14">
        <f t="shared" si="2"/>
        <v>0</v>
      </c>
      <c r="N169" s="14"/>
    </row>
    <row r="170" spans="1:14" x14ac:dyDescent="0.25">
      <c r="A170" s="13">
        <v>163</v>
      </c>
      <c r="B170" s="14" t="s">
        <v>166</v>
      </c>
      <c r="C170" s="14"/>
      <c r="D170" s="14"/>
      <c r="E170" s="14">
        <v>0</v>
      </c>
      <c r="F170" s="14"/>
      <c r="G170" s="14"/>
      <c r="H170" s="14"/>
      <c r="I170" s="14"/>
      <c r="J170" s="14"/>
      <c r="K170" s="14"/>
      <c r="L170" s="14"/>
      <c r="M170" s="14">
        <f t="shared" si="2"/>
        <v>0</v>
      </c>
      <c r="N170" s="14"/>
    </row>
    <row r="171" spans="1:14" x14ac:dyDescent="0.25">
      <c r="A171" s="13">
        <v>164</v>
      </c>
      <c r="B171" s="14" t="s">
        <v>167</v>
      </c>
      <c r="C171" s="14">
        <v>5.8</v>
      </c>
      <c r="D171" s="14">
        <v>0.4</v>
      </c>
      <c r="E171" s="14">
        <v>6.2</v>
      </c>
      <c r="F171" s="27">
        <v>267.22000000000003</v>
      </c>
      <c r="G171" s="27">
        <v>1096.28</v>
      </c>
      <c r="H171" s="14"/>
      <c r="I171" s="14">
        <v>4790.3900000000003</v>
      </c>
      <c r="J171" s="14"/>
      <c r="K171" s="14">
        <v>6517.03</v>
      </c>
      <c r="L171" s="14">
        <v>958.55</v>
      </c>
      <c r="M171" s="14">
        <f t="shared" si="2"/>
        <v>7475.58</v>
      </c>
      <c r="N171" s="14"/>
    </row>
    <row r="172" spans="1:14" x14ac:dyDescent="0.25">
      <c r="A172" s="13">
        <v>165</v>
      </c>
      <c r="B172" s="14" t="s">
        <v>168</v>
      </c>
      <c r="C172" s="14"/>
      <c r="D172" s="14"/>
      <c r="E172" s="14">
        <v>0</v>
      </c>
      <c r="F172" s="14"/>
      <c r="G172" s="14"/>
      <c r="H172" s="14"/>
      <c r="I172" s="14"/>
      <c r="J172" s="14"/>
      <c r="K172" s="14"/>
      <c r="L172" s="14"/>
      <c r="M172" s="14">
        <f t="shared" si="2"/>
        <v>0</v>
      </c>
      <c r="N172" s="14"/>
    </row>
    <row r="173" spans="1:14" x14ac:dyDescent="0.25">
      <c r="A173" s="13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</row>
    <row r="174" spans="1:14" x14ac:dyDescent="0.25">
      <c r="A174" s="1"/>
      <c r="B174" s="1" t="s">
        <v>169</v>
      </c>
      <c r="C174" s="14">
        <f>SUM(C8:C173)</f>
        <v>244.93000000000004</v>
      </c>
      <c r="D174" s="14">
        <f t="shared" ref="D174:N174" si="3">SUM(D8:D173)</f>
        <v>113.66999999999997</v>
      </c>
      <c r="E174" s="14">
        <f t="shared" si="3"/>
        <v>360.27999999999992</v>
      </c>
      <c r="F174" s="14">
        <f t="shared" si="3"/>
        <v>63371.770000000004</v>
      </c>
      <c r="G174" s="14">
        <f t="shared" si="3"/>
        <v>147961.24999999997</v>
      </c>
      <c r="H174" s="14">
        <f t="shared" si="3"/>
        <v>120</v>
      </c>
      <c r="I174" s="14">
        <f t="shared" si="3"/>
        <v>52258.820000000007</v>
      </c>
      <c r="J174" s="14">
        <f t="shared" si="3"/>
        <v>6376.300000000002</v>
      </c>
      <c r="K174" s="25">
        <f t="shared" si="3"/>
        <v>295529.56000000011</v>
      </c>
      <c r="L174" s="14">
        <f t="shared" si="3"/>
        <v>54715.80999999999</v>
      </c>
      <c r="M174" s="25">
        <f t="shared" si="3"/>
        <v>350245.37000000005</v>
      </c>
      <c r="N174" s="14">
        <f t="shared" si="3"/>
        <v>576.62</v>
      </c>
    </row>
    <row r="179" spans="2:8" x14ac:dyDescent="0.25">
      <c r="B179" t="s">
        <v>199</v>
      </c>
      <c r="H179" t="s">
        <v>200</v>
      </c>
    </row>
    <row r="181" spans="2:8" x14ac:dyDescent="0.25">
      <c r="B181" t="s">
        <v>201</v>
      </c>
      <c r="H181" t="s">
        <v>202</v>
      </c>
    </row>
  </sheetData>
  <printOptions horizontalCentered="1"/>
  <pageMargins left="0" right="0" top="0.39370078740157483" bottom="0" header="0" footer="0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9"/>
  <sheetViews>
    <sheetView topLeftCell="A49" workbookViewId="0">
      <selection activeCell="M161" sqref="M161"/>
    </sheetView>
  </sheetViews>
  <sheetFormatPr defaultRowHeight="15" x14ac:dyDescent="0.25"/>
  <cols>
    <col min="1" max="1" width="4.42578125" customWidth="1"/>
    <col min="2" max="2" width="36.140625" customWidth="1"/>
    <col min="3" max="3" width="7.28515625" customWidth="1"/>
    <col min="4" max="4" width="6.140625" customWidth="1"/>
    <col min="5" max="5" width="6.85546875" customWidth="1"/>
    <col min="7" max="7" width="9.42578125" customWidth="1"/>
    <col min="8" max="8" width="8.42578125" customWidth="1"/>
    <col min="9" max="9" width="8.85546875" customWidth="1"/>
    <col min="10" max="10" width="8.5703125" customWidth="1"/>
    <col min="11" max="11" width="10" customWidth="1"/>
    <col min="12" max="12" width="8.42578125" customWidth="1"/>
    <col min="13" max="13" width="10.42578125" customWidth="1"/>
    <col min="14" max="14" width="7.5703125" customWidth="1"/>
  </cols>
  <sheetData>
    <row r="1" spans="1:14" x14ac:dyDescent="0.25">
      <c r="A1" s="43" t="s">
        <v>223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3" spans="1:14" x14ac:dyDescent="0.25">
      <c r="A3" s="8" t="s">
        <v>0</v>
      </c>
      <c r="B3" s="3" t="s">
        <v>1</v>
      </c>
      <c r="C3" s="40" t="s">
        <v>170</v>
      </c>
      <c r="D3" s="41"/>
      <c r="E3" s="42"/>
      <c r="F3" s="5" t="s">
        <v>171</v>
      </c>
      <c r="G3" s="5" t="s">
        <v>172</v>
      </c>
      <c r="H3" s="5" t="s">
        <v>203</v>
      </c>
      <c r="I3" s="5" t="s">
        <v>203</v>
      </c>
      <c r="J3" s="5" t="s">
        <v>174</v>
      </c>
      <c r="K3" s="5" t="s">
        <v>175</v>
      </c>
      <c r="L3" s="5"/>
      <c r="M3" s="5" t="s">
        <v>175</v>
      </c>
      <c r="N3" s="5" t="s">
        <v>176</v>
      </c>
    </row>
    <row r="4" spans="1:14" x14ac:dyDescent="0.25">
      <c r="A4" s="9" t="s">
        <v>2</v>
      </c>
      <c r="B4" s="4"/>
      <c r="C4" s="5" t="s">
        <v>177</v>
      </c>
      <c r="D4" s="5" t="s">
        <v>178</v>
      </c>
      <c r="E4" s="5" t="s">
        <v>179</v>
      </c>
      <c r="F4" s="6" t="s">
        <v>180</v>
      </c>
      <c r="G4" s="6" t="s">
        <v>181</v>
      </c>
      <c r="H4" s="6" t="s">
        <v>182</v>
      </c>
      <c r="I4" s="6" t="s">
        <v>183</v>
      </c>
      <c r="J4" s="6" t="s">
        <v>184</v>
      </c>
      <c r="K4" s="6" t="s">
        <v>185</v>
      </c>
      <c r="L4" s="6" t="s">
        <v>186</v>
      </c>
      <c r="M4" s="6" t="s">
        <v>185</v>
      </c>
      <c r="N4" s="6" t="s">
        <v>180</v>
      </c>
    </row>
    <row r="5" spans="1:14" x14ac:dyDescent="0.25">
      <c r="A5" s="9"/>
      <c r="B5" s="4"/>
      <c r="C5" s="6" t="s">
        <v>187</v>
      </c>
      <c r="D5" s="6" t="s">
        <v>188</v>
      </c>
      <c r="E5" s="6"/>
      <c r="F5" s="6" t="s">
        <v>189</v>
      </c>
      <c r="G5" s="6" t="s">
        <v>190</v>
      </c>
      <c r="H5" s="6" t="s">
        <v>191</v>
      </c>
      <c r="I5" s="6" t="s">
        <v>204</v>
      </c>
      <c r="J5" s="6" t="s">
        <v>193</v>
      </c>
      <c r="K5" s="6" t="s">
        <v>194</v>
      </c>
      <c r="L5" s="6"/>
      <c r="M5" s="6" t="s">
        <v>194</v>
      </c>
      <c r="N5" s="6" t="s">
        <v>195</v>
      </c>
    </row>
    <row r="6" spans="1:14" x14ac:dyDescent="0.25">
      <c r="A6" s="10"/>
      <c r="B6" s="2"/>
      <c r="C6" s="7"/>
      <c r="D6" s="7"/>
      <c r="E6" s="7"/>
      <c r="F6" s="7" t="s">
        <v>190</v>
      </c>
      <c r="G6" s="7"/>
      <c r="H6" s="7"/>
      <c r="I6" s="7" t="s">
        <v>190</v>
      </c>
      <c r="J6" s="7" t="s">
        <v>190</v>
      </c>
      <c r="K6" s="7" t="s">
        <v>190</v>
      </c>
      <c r="L6" s="7"/>
      <c r="M6" s="7" t="s">
        <v>190</v>
      </c>
      <c r="N6" s="7" t="s">
        <v>190</v>
      </c>
    </row>
    <row r="7" spans="1:14" x14ac:dyDescent="0.25">
      <c r="A7" s="2"/>
      <c r="B7" s="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A8" s="13">
        <v>1</v>
      </c>
      <c r="B8" s="14" t="s">
        <v>3</v>
      </c>
      <c r="C8" s="14"/>
      <c r="D8" s="14"/>
      <c r="E8" s="14">
        <f>SUM(C8:D8)</f>
        <v>0</v>
      </c>
      <c r="F8" s="14">
        <v>725.99</v>
      </c>
      <c r="G8" s="1">
        <v>1404.95</v>
      </c>
      <c r="H8" s="1"/>
      <c r="I8" s="1"/>
      <c r="J8" s="1"/>
      <c r="K8" s="14">
        <v>3091.22</v>
      </c>
      <c r="L8" s="1">
        <f>92.47+991.04</f>
        <v>1083.51</v>
      </c>
      <c r="M8" s="1">
        <f>K8+L8</f>
        <v>4174.7299999999996</v>
      </c>
      <c r="N8" s="1"/>
    </row>
    <row r="9" spans="1:14" x14ac:dyDescent="0.25">
      <c r="A9" s="13">
        <v>2</v>
      </c>
      <c r="B9" s="14" t="s">
        <v>4</v>
      </c>
      <c r="C9" s="14"/>
      <c r="D9" s="14"/>
      <c r="E9" s="14">
        <f t="shared" ref="E9:E68" si="0">SUM(C9:D9)</f>
        <v>0</v>
      </c>
      <c r="F9" s="14">
        <v>975.92</v>
      </c>
      <c r="G9" s="1">
        <v>1888.62</v>
      </c>
      <c r="H9" s="1"/>
      <c r="I9" s="1"/>
      <c r="J9" s="1"/>
      <c r="K9" s="14">
        <v>3849.09</v>
      </c>
      <c r="L9" s="1">
        <v>495.52</v>
      </c>
      <c r="M9" s="1">
        <f t="shared" ref="M9:M71" si="1">K9+L9</f>
        <v>4344.6100000000006</v>
      </c>
      <c r="N9" s="1"/>
    </row>
    <row r="10" spans="1:14" x14ac:dyDescent="0.25">
      <c r="A10" s="13">
        <v>3</v>
      </c>
      <c r="B10" s="14" t="s">
        <v>5</v>
      </c>
      <c r="C10" s="14"/>
      <c r="D10" s="14"/>
      <c r="E10" s="14">
        <f t="shared" si="0"/>
        <v>0</v>
      </c>
      <c r="F10" s="14">
        <v>729.95</v>
      </c>
      <c r="G10" s="1">
        <v>1412.61</v>
      </c>
      <c r="H10" s="1"/>
      <c r="I10" s="1"/>
      <c r="K10" s="14">
        <v>2766.71</v>
      </c>
      <c r="L10" s="1"/>
      <c r="M10" s="1">
        <f t="shared" si="1"/>
        <v>2766.71</v>
      </c>
      <c r="N10" s="1"/>
    </row>
    <row r="11" spans="1:14" x14ac:dyDescent="0.25">
      <c r="A11" s="13">
        <v>4</v>
      </c>
      <c r="B11" s="14" t="s">
        <v>6</v>
      </c>
      <c r="C11" s="14"/>
      <c r="D11" s="14"/>
      <c r="E11" s="14"/>
      <c r="F11" s="14"/>
      <c r="G11" s="1"/>
      <c r="H11" s="1"/>
      <c r="I11" s="1"/>
      <c r="J11" s="1"/>
      <c r="K11" s="14">
        <v>182.52</v>
      </c>
      <c r="L11" s="1"/>
      <c r="M11" s="1">
        <f t="shared" si="1"/>
        <v>182.52</v>
      </c>
      <c r="N11" s="1"/>
    </row>
    <row r="12" spans="1:14" x14ac:dyDescent="0.25">
      <c r="A12" s="13">
        <v>5</v>
      </c>
      <c r="B12" s="14" t="s">
        <v>7</v>
      </c>
      <c r="C12" s="14"/>
      <c r="D12" s="14"/>
      <c r="E12" s="14"/>
      <c r="F12" s="14"/>
      <c r="G12" s="1"/>
      <c r="H12" s="1"/>
      <c r="I12" s="1"/>
      <c r="J12" s="1"/>
      <c r="K12" s="14">
        <v>201.12</v>
      </c>
      <c r="L12" s="1"/>
      <c r="M12" s="1">
        <f t="shared" si="1"/>
        <v>201.12</v>
      </c>
      <c r="N12" s="1"/>
    </row>
    <row r="13" spans="1:14" x14ac:dyDescent="0.25">
      <c r="A13" s="13">
        <v>6</v>
      </c>
      <c r="B13" s="14" t="s">
        <v>8</v>
      </c>
      <c r="C13" s="14"/>
      <c r="D13" s="14"/>
      <c r="E13" s="14"/>
      <c r="F13" s="14"/>
      <c r="G13" s="1"/>
      <c r="H13" s="1"/>
      <c r="I13" s="1"/>
      <c r="J13" s="1"/>
      <c r="K13" s="14">
        <v>110.66</v>
      </c>
      <c r="L13" s="1"/>
      <c r="M13" s="1">
        <f t="shared" si="1"/>
        <v>110.66</v>
      </c>
      <c r="N13" s="1"/>
    </row>
    <row r="14" spans="1:14" x14ac:dyDescent="0.25">
      <c r="A14" s="13">
        <v>7</v>
      </c>
      <c r="B14" s="14" t="s">
        <v>9</v>
      </c>
      <c r="C14" s="14">
        <v>4.92</v>
      </c>
      <c r="D14" s="14">
        <v>0.4</v>
      </c>
      <c r="E14" s="14">
        <f t="shared" si="0"/>
        <v>5.32</v>
      </c>
      <c r="F14" s="1">
        <v>1808.21</v>
      </c>
      <c r="G14" s="1">
        <v>3929.04</v>
      </c>
      <c r="H14" s="1"/>
      <c r="I14" s="1">
        <v>1741.96</v>
      </c>
      <c r="J14" s="1"/>
      <c r="K14" s="1">
        <v>10857.74</v>
      </c>
      <c r="L14" s="1">
        <v>539.22</v>
      </c>
      <c r="M14" s="1">
        <f t="shared" si="1"/>
        <v>11396.96</v>
      </c>
      <c r="N14" s="1"/>
    </row>
    <row r="15" spans="1:14" x14ac:dyDescent="0.25">
      <c r="A15" s="13">
        <v>8</v>
      </c>
      <c r="B15" s="14" t="s">
        <v>10</v>
      </c>
      <c r="C15" s="14">
        <v>7.92</v>
      </c>
      <c r="D15" s="14">
        <v>0.4</v>
      </c>
      <c r="E15" s="14">
        <f t="shared" si="0"/>
        <v>8.32</v>
      </c>
      <c r="F15" s="14">
        <v>2350.09</v>
      </c>
      <c r="G15" s="1">
        <v>5220.05</v>
      </c>
      <c r="H15" s="1"/>
      <c r="I15" s="1">
        <v>870.98</v>
      </c>
      <c r="J15" s="1"/>
      <c r="K15" s="1">
        <v>12024.67</v>
      </c>
      <c r="L15" s="1"/>
      <c r="M15" s="1">
        <f t="shared" si="1"/>
        <v>12024.67</v>
      </c>
      <c r="N15" s="1"/>
    </row>
    <row r="16" spans="1:14" x14ac:dyDescent="0.25">
      <c r="A16" s="13">
        <v>9</v>
      </c>
      <c r="B16" s="14" t="s">
        <v>11</v>
      </c>
      <c r="C16" s="14">
        <v>4.72</v>
      </c>
      <c r="D16" s="14">
        <v>0.4</v>
      </c>
      <c r="E16" s="14">
        <f t="shared" si="0"/>
        <v>5.12</v>
      </c>
      <c r="F16" s="14">
        <v>1740.08</v>
      </c>
      <c r="G16" s="1">
        <v>3781.04</v>
      </c>
      <c r="H16" s="1"/>
      <c r="I16" s="1">
        <v>870.98</v>
      </c>
      <c r="J16" s="12"/>
      <c r="K16" s="12">
        <v>9779.83</v>
      </c>
      <c r="L16" s="1"/>
      <c r="M16" s="1">
        <f t="shared" si="1"/>
        <v>9779.83</v>
      </c>
      <c r="N16" s="1"/>
    </row>
    <row r="17" spans="1:14" x14ac:dyDescent="0.25">
      <c r="A17" s="13">
        <v>10</v>
      </c>
      <c r="B17" s="14" t="s">
        <v>12</v>
      </c>
      <c r="C17" s="14">
        <v>5.54</v>
      </c>
      <c r="D17" s="14">
        <v>0.4</v>
      </c>
      <c r="E17" s="14">
        <f t="shared" si="0"/>
        <v>5.94</v>
      </c>
      <c r="F17" s="14">
        <v>2160.2399999999998</v>
      </c>
      <c r="G17" s="1">
        <v>8000.57</v>
      </c>
      <c r="H17" s="1"/>
      <c r="I17" s="1">
        <v>435.49</v>
      </c>
      <c r="J17" s="1"/>
      <c r="K17" s="1">
        <v>15987.55</v>
      </c>
      <c r="L17" s="1"/>
      <c r="M17" s="1">
        <f t="shared" si="1"/>
        <v>15987.55</v>
      </c>
      <c r="N17" s="1"/>
    </row>
    <row r="18" spans="1:14" x14ac:dyDescent="0.25">
      <c r="A18" s="13">
        <v>11</v>
      </c>
      <c r="B18" s="14" t="s">
        <v>13</v>
      </c>
      <c r="C18" s="14"/>
      <c r="D18" s="14"/>
      <c r="E18" s="14">
        <f t="shared" si="0"/>
        <v>0</v>
      </c>
      <c r="F18" s="14"/>
      <c r="G18" s="1"/>
      <c r="H18" s="1"/>
      <c r="I18" s="1"/>
      <c r="J18" s="1"/>
      <c r="K18" s="1">
        <v>153.6</v>
      </c>
      <c r="L18" s="1"/>
      <c r="M18" s="1">
        <f t="shared" si="1"/>
        <v>153.6</v>
      </c>
      <c r="N18" s="1"/>
    </row>
    <row r="19" spans="1:14" x14ac:dyDescent="0.25">
      <c r="A19" s="13">
        <v>12</v>
      </c>
      <c r="B19" s="14" t="s">
        <v>14</v>
      </c>
      <c r="C19" s="14"/>
      <c r="D19" s="14"/>
      <c r="E19" s="14">
        <f t="shared" si="0"/>
        <v>0</v>
      </c>
      <c r="F19" s="14"/>
      <c r="G19" s="1"/>
      <c r="H19" s="1"/>
      <c r="I19" s="1"/>
      <c r="J19" s="1"/>
      <c r="K19" s="1">
        <v>118.7</v>
      </c>
      <c r="L19" s="1"/>
      <c r="M19" s="1">
        <f t="shared" si="1"/>
        <v>118.7</v>
      </c>
      <c r="N19" s="1"/>
    </row>
    <row r="20" spans="1:14" x14ac:dyDescent="0.25">
      <c r="A20" s="13">
        <v>13</v>
      </c>
      <c r="B20" s="14" t="s">
        <v>15</v>
      </c>
      <c r="C20" s="14"/>
      <c r="D20" s="14"/>
      <c r="E20" s="14">
        <f t="shared" si="0"/>
        <v>0</v>
      </c>
      <c r="F20" s="14"/>
      <c r="G20" s="1"/>
      <c r="H20" s="1"/>
      <c r="I20" s="1"/>
      <c r="J20" s="1"/>
      <c r="K20" s="1">
        <v>371.71</v>
      </c>
      <c r="L20" s="1"/>
      <c r="M20" s="1">
        <f t="shared" si="1"/>
        <v>371.71</v>
      </c>
      <c r="N20" s="1"/>
    </row>
    <row r="21" spans="1:14" x14ac:dyDescent="0.25">
      <c r="A21" s="13">
        <v>14</v>
      </c>
      <c r="B21" s="14" t="s">
        <v>16</v>
      </c>
      <c r="C21" s="14">
        <v>3.61</v>
      </c>
      <c r="D21" s="14"/>
      <c r="E21" s="14">
        <f t="shared" si="0"/>
        <v>3.61</v>
      </c>
      <c r="F21" s="14">
        <v>1520.29</v>
      </c>
      <c r="G21" s="14">
        <v>3096.94</v>
      </c>
      <c r="H21" s="1"/>
      <c r="I21" s="1"/>
      <c r="J21" s="1"/>
      <c r="K21" s="1">
        <v>8120.89</v>
      </c>
      <c r="L21" s="1"/>
      <c r="M21" s="1">
        <f t="shared" si="1"/>
        <v>8120.89</v>
      </c>
      <c r="N21" s="1">
        <v>28.71</v>
      </c>
    </row>
    <row r="22" spans="1:14" x14ac:dyDescent="0.25">
      <c r="A22" s="13">
        <v>15</v>
      </c>
      <c r="B22" s="14" t="s">
        <v>17</v>
      </c>
      <c r="C22" s="14">
        <v>2.64</v>
      </c>
      <c r="D22" s="14"/>
      <c r="E22" s="14">
        <f t="shared" si="0"/>
        <v>2.64</v>
      </c>
      <c r="F22" s="14">
        <v>1442.77</v>
      </c>
      <c r="G22" s="1">
        <v>2905.32</v>
      </c>
      <c r="H22" s="1"/>
      <c r="I22" s="1"/>
      <c r="J22" s="1"/>
      <c r="K22" s="1">
        <v>6737.5</v>
      </c>
      <c r="L22" s="1"/>
      <c r="M22" s="1">
        <f t="shared" si="1"/>
        <v>6737.5</v>
      </c>
      <c r="N22" s="1"/>
    </row>
    <row r="23" spans="1:14" x14ac:dyDescent="0.25">
      <c r="A23" s="13">
        <v>16</v>
      </c>
      <c r="B23" s="14" t="s">
        <v>18</v>
      </c>
      <c r="C23" s="14">
        <v>6.75</v>
      </c>
      <c r="D23" s="14">
        <v>0.3</v>
      </c>
      <c r="E23" s="14">
        <f t="shared" si="0"/>
        <v>7.05</v>
      </c>
      <c r="F23" s="14">
        <v>1640.79</v>
      </c>
      <c r="G23" s="1">
        <v>3477.66</v>
      </c>
      <c r="H23" s="1"/>
      <c r="I23" s="1"/>
      <c r="J23" s="1"/>
      <c r="K23" s="1">
        <v>8559.6</v>
      </c>
      <c r="L23" s="1"/>
      <c r="M23" s="1">
        <f t="shared" si="1"/>
        <v>8559.6</v>
      </c>
      <c r="N23" s="1"/>
    </row>
    <row r="24" spans="1:14" x14ac:dyDescent="0.25">
      <c r="A24" s="13">
        <v>17</v>
      </c>
      <c r="B24" s="14" t="s">
        <v>19</v>
      </c>
      <c r="C24" s="14">
        <v>3.75</v>
      </c>
      <c r="D24" s="14">
        <v>0.3</v>
      </c>
      <c r="E24" s="14">
        <v>4.05</v>
      </c>
      <c r="F24" s="14">
        <v>1670.17</v>
      </c>
      <c r="G24" s="1">
        <v>3405.85</v>
      </c>
      <c r="H24" s="1"/>
      <c r="I24" s="1"/>
      <c r="J24" s="1"/>
      <c r="K24" s="1">
        <v>10538.53</v>
      </c>
      <c r="L24" s="1">
        <v>123.3</v>
      </c>
      <c r="M24" s="1">
        <f t="shared" si="1"/>
        <v>10661.83</v>
      </c>
      <c r="N24" s="1"/>
    </row>
    <row r="25" spans="1:14" x14ac:dyDescent="0.25">
      <c r="A25" s="13">
        <v>18</v>
      </c>
      <c r="B25" s="14" t="s">
        <v>20</v>
      </c>
      <c r="C25" s="14">
        <v>9.26</v>
      </c>
      <c r="D25" s="14">
        <v>0.3</v>
      </c>
      <c r="E25" s="14">
        <f t="shared" si="0"/>
        <v>9.56</v>
      </c>
      <c r="F25" s="14">
        <v>2546.36</v>
      </c>
      <c r="G25" s="1">
        <v>5337.8</v>
      </c>
      <c r="H25" s="1"/>
      <c r="I25" s="1"/>
      <c r="K25" s="1">
        <v>14599.38</v>
      </c>
      <c r="L25" s="1">
        <f>495.52+92.47+509.95</f>
        <v>1097.94</v>
      </c>
      <c r="M25" s="1">
        <f t="shared" si="1"/>
        <v>15697.32</v>
      </c>
      <c r="N25" s="1"/>
    </row>
    <row r="26" spans="1:14" x14ac:dyDescent="0.25">
      <c r="A26" s="13">
        <v>19</v>
      </c>
      <c r="B26" s="14" t="s">
        <v>21</v>
      </c>
      <c r="C26" s="14"/>
      <c r="D26" s="14"/>
      <c r="E26" s="14">
        <f t="shared" si="0"/>
        <v>0</v>
      </c>
      <c r="F26" s="14">
        <v>257.86</v>
      </c>
      <c r="G26" s="1">
        <v>499.02</v>
      </c>
      <c r="H26" s="1"/>
      <c r="I26" s="1"/>
      <c r="J26" s="1">
        <v>58.45</v>
      </c>
      <c r="K26" s="1">
        <v>1275.9000000000001</v>
      </c>
      <c r="L26" s="1">
        <v>1471.64</v>
      </c>
      <c r="M26" s="1">
        <f t="shared" si="1"/>
        <v>2747.54</v>
      </c>
      <c r="N26" s="1"/>
    </row>
    <row r="27" spans="1:14" x14ac:dyDescent="0.25">
      <c r="A27" s="13">
        <v>20</v>
      </c>
      <c r="B27" s="14" t="s">
        <v>22</v>
      </c>
      <c r="C27" s="14"/>
      <c r="D27" s="14"/>
      <c r="E27" s="14">
        <f t="shared" si="0"/>
        <v>0</v>
      </c>
      <c r="F27" s="14">
        <v>99.18</v>
      </c>
      <c r="G27" s="1">
        <v>191.94</v>
      </c>
      <c r="H27" s="1"/>
      <c r="I27" s="1"/>
      <c r="J27" s="1">
        <v>43.82</v>
      </c>
      <c r="K27" s="1">
        <v>669.88</v>
      </c>
      <c r="L27" s="1">
        <v>734.59</v>
      </c>
      <c r="M27" s="1">
        <f t="shared" si="1"/>
        <v>1404.47</v>
      </c>
      <c r="N27" s="1"/>
    </row>
    <row r="28" spans="1:14" x14ac:dyDescent="0.25">
      <c r="A28" s="13">
        <v>21</v>
      </c>
      <c r="B28" s="14" t="s">
        <v>221</v>
      </c>
      <c r="C28" s="14"/>
      <c r="D28" s="14"/>
      <c r="E28" s="14">
        <f t="shared" si="0"/>
        <v>0</v>
      </c>
      <c r="F28" s="14"/>
      <c r="G28" s="1"/>
      <c r="H28" s="1"/>
      <c r="I28" s="1"/>
      <c r="J28" s="1">
        <v>55.44</v>
      </c>
      <c r="K28" s="1">
        <v>465.01</v>
      </c>
      <c r="L28" s="1">
        <v>1471.64</v>
      </c>
      <c r="M28" s="1">
        <f t="shared" si="1"/>
        <v>1936.65</v>
      </c>
      <c r="N28" s="1"/>
    </row>
    <row r="29" spans="1:14" x14ac:dyDescent="0.25">
      <c r="A29" s="13">
        <v>22</v>
      </c>
      <c r="B29" s="14" t="s">
        <v>24</v>
      </c>
      <c r="C29" s="14">
        <v>2.25</v>
      </c>
      <c r="D29" s="14">
        <v>0.3</v>
      </c>
      <c r="E29" s="14">
        <f t="shared" si="0"/>
        <v>2.5499999999999998</v>
      </c>
      <c r="F29" s="14">
        <v>1141.3699999999999</v>
      </c>
      <c r="G29" s="1">
        <v>9369.06</v>
      </c>
      <c r="H29" s="1"/>
      <c r="I29" s="1">
        <v>2702.15</v>
      </c>
      <c r="J29" s="1"/>
      <c r="K29" s="1">
        <v>19286.13</v>
      </c>
      <c r="L29" s="1"/>
      <c r="M29" s="1">
        <f t="shared" si="1"/>
        <v>19286.13</v>
      </c>
      <c r="N29" s="1"/>
    </row>
    <row r="30" spans="1:14" x14ac:dyDescent="0.25">
      <c r="A30" s="13">
        <v>23</v>
      </c>
      <c r="B30" s="14" t="s">
        <v>25</v>
      </c>
      <c r="C30" s="14">
        <v>2.25</v>
      </c>
      <c r="D30" s="14">
        <v>0.3</v>
      </c>
      <c r="E30" s="14">
        <f t="shared" si="0"/>
        <v>2.5499999999999998</v>
      </c>
      <c r="F30" s="14">
        <v>1212.77</v>
      </c>
      <c r="G30" s="1">
        <v>9507.23</v>
      </c>
      <c r="H30" s="1"/>
      <c r="I30" s="1">
        <v>3137.65</v>
      </c>
      <c r="J30" s="1"/>
      <c r="K30" s="1">
        <v>19943.84</v>
      </c>
      <c r="L30" s="1"/>
      <c r="M30" s="1">
        <f t="shared" si="1"/>
        <v>19943.84</v>
      </c>
      <c r="N30" s="1"/>
    </row>
    <row r="31" spans="1:14" x14ac:dyDescent="0.25">
      <c r="A31" s="13">
        <v>24</v>
      </c>
      <c r="B31" s="14" t="s">
        <v>26</v>
      </c>
      <c r="C31" s="14"/>
      <c r="D31" s="14"/>
      <c r="E31" s="14">
        <f t="shared" si="0"/>
        <v>0</v>
      </c>
      <c r="F31" s="14"/>
      <c r="G31" s="1"/>
      <c r="H31" s="1"/>
      <c r="I31" s="1"/>
      <c r="J31" s="1"/>
      <c r="K31" s="1">
        <v>378.13</v>
      </c>
      <c r="L31" s="1"/>
      <c r="M31" s="1">
        <f t="shared" si="1"/>
        <v>378.13</v>
      </c>
      <c r="N31" s="1"/>
    </row>
    <row r="32" spans="1:14" x14ac:dyDescent="0.25">
      <c r="A32" s="13">
        <v>25</v>
      </c>
      <c r="B32" s="14" t="s">
        <v>27</v>
      </c>
      <c r="C32" s="14">
        <v>10.38</v>
      </c>
      <c r="D32" s="14">
        <v>0.3</v>
      </c>
      <c r="E32" s="14">
        <f t="shared" si="0"/>
        <v>10.680000000000001</v>
      </c>
      <c r="F32" s="14">
        <v>1947.99</v>
      </c>
      <c r="G32" s="1">
        <v>4632.53</v>
      </c>
      <c r="H32" s="1"/>
      <c r="I32" s="1">
        <v>6621.57</v>
      </c>
      <c r="J32" s="1"/>
      <c r="K32" s="1">
        <v>16602.57</v>
      </c>
      <c r="L32" s="12">
        <f>612.87+1078.47+1011.06+674.04</f>
        <v>3376.44</v>
      </c>
      <c r="M32" s="1">
        <f t="shared" si="1"/>
        <v>19979.009999999998</v>
      </c>
      <c r="N32" s="1">
        <f>640.51+255.95</f>
        <v>896.46</v>
      </c>
    </row>
    <row r="33" spans="1:14" x14ac:dyDescent="0.25">
      <c r="A33" s="13">
        <v>26</v>
      </c>
      <c r="B33" s="14" t="s">
        <v>28</v>
      </c>
      <c r="C33" s="14"/>
      <c r="D33" s="14"/>
      <c r="E33" s="14">
        <f t="shared" si="0"/>
        <v>0</v>
      </c>
      <c r="F33" s="14"/>
      <c r="G33" s="1"/>
      <c r="H33" s="1"/>
      <c r="I33" s="1"/>
      <c r="J33" s="1"/>
      <c r="K33" s="1">
        <v>220.18</v>
      </c>
      <c r="L33" s="1"/>
      <c r="M33" s="1">
        <f t="shared" si="1"/>
        <v>220.18</v>
      </c>
      <c r="N33" s="1"/>
    </row>
    <row r="34" spans="1:14" x14ac:dyDescent="0.25">
      <c r="A34" s="13">
        <v>27</v>
      </c>
      <c r="B34" s="14" t="s">
        <v>29</v>
      </c>
      <c r="C34" s="14"/>
      <c r="D34" s="14"/>
      <c r="E34" s="14">
        <f t="shared" si="0"/>
        <v>0</v>
      </c>
      <c r="F34" s="14"/>
      <c r="G34" s="1"/>
      <c r="H34" s="1"/>
      <c r="I34" s="1"/>
      <c r="J34" s="1"/>
      <c r="K34" s="1">
        <v>228.21</v>
      </c>
      <c r="L34" s="1"/>
      <c r="M34" s="1">
        <f t="shared" si="1"/>
        <v>228.21</v>
      </c>
      <c r="N34" s="1"/>
    </row>
    <row r="35" spans="1:14" x14ac:dyDescent="0.25">
      <c r="A35" s="13">
        <v>28</v>
      </c>
      <c r="B35" s="14" t="s">
        <v>30</v>
      </c>
      <c r="C35" s="14"/>
      <c r="D35" s="14"/>
      <c r="E35" s="14">
        <f t="shared" si="0"/>
        <v>0</v>
      </c>
      <c r="F35" s="14"/>
      <c r="G35" s="1"/>
      <c r="H35" s="1"/>
      <c r="I35" s="1"/>
      <c r="J35" s="1"/>
      <c r="K35" s="1">
        <v>237.86</v>
      </c>
      <c r="L35" s="1"/>
      <c r="M35" s="1">
        <f t="shared" si="1"/>
        <v>237.86</v>
      </c>
      <c r="N35" s="1"/>
    </row>
    <row r="36" spans="1:14" x14ac:dyDescent="0.25">
      <c r="A36" s="13">
        <v>29</v>
      </c>
      <c r="B36" s="14" t="s">
        <v>31</v>
      </c>
      <c r="C36" s="14"/>
      <c r="D36" s="14"/>
      <c r="E36" s="14">
        <f t="shared" si="0"/>
        <v>0</v>
      </c>
      <c r="F36" s="14"/>
      <c r="G36" s="1"/>
      <c r="H36" s="1"/>
      <c r="I36" s="1"/>
      <c r="J36" s="1"/>
      <c r="K36" s="1">
        <v>418.09</v>
      </c>
      <c r="L36" s="1"/>
      <c r="M36" s="1">
        <f t="shared" si="1"/>
        <v>418.09</v>
      </c>
      <c r="N36" s="1"/>
    </row>
    <row r="37" spans="1:14" x14ac:dyDescent="0.25">
      <c r="A37" s="13">
        <v>30</v>
      </c>
      <c r="B37" s="14" t="s">
        <v>32</v>
      </c>
      <c r="C37" s="14"/>
      <c r="D37" s="14"/>
      <c r="E37" s="14">
        <f t="shared" si="0"/>
        <v>0</v>
      </c>
      <c r="F37" s="14"/>
      <c r="G37" s="1"/>
      <c r="H37" s="1"/>
      <c r="I37" s="1"/>
      <c r="J37" s="1">
        <v>41.52</v>
      </c>
      <c r="K37" s="1">
        <v>348.28</v>
      </c>
      <c r="L37" s="1"/>
      <c r="M37" s="1">
        <f t="shared" si="1"/>
        <v>348.28</v>
      </c>
      <c r="N37" s="1"/>
    </row>
    <row r="38" spans="1:14" x14ac:dyDescent="0.25">
      <c r="A38" s="13">
        <v>31</v>
      </c>
      <c r="B38" s="14" t="s">
        <v>33</v>
      </c>
      <c r="C38" s="14"/>
      <c r="D38" s="14"/>
      <c r="E38" s="14">
        <f t="shared" si="0"/>
        <v>0</v>
      </c>
      <c r="F38" s="14"/>
      <c r="G38" s="1"/>
      <c r="H38" s="1"/>
      <c r="I38" s="1"/>
      <c r="J38" s="1">
        <v>41.48</v>
      </c>
      <c r="K38" s="1">
        <v>347.96</v>
      </c>
      <c r="L38" s="1"/>
      <c r="M38" s="1">
        <f t="shared" si="1"/>
        <v>347.96</v>
      </c>
      <c r="N38" s="1"/>
    </row>
    <row r="39" spans="1:14" x14ac:dyDescent="0.25">
      <c r="A39" s="13">
        <v>32</v>
      </c>
      <c r="B39" s="14" t="s">
        <v>34</v>
      </c>
      <c r="C39" s="14"/>
      <c r="D39" s="14"/>
      <c r="E39" s="14">
        <f t="shared" si="0"/>
        <v>0</v>
      </c>
      <c r="F39" s="14"/>
      <c r="G39" s="1"/>
      <c r="H39" s="1"/>
      <c r="I39" s="1"/>
      <c r="J39" s="1">
        <v>52.12</v>
      </c>
      <c r="K39" s="1">
        <v>437.16</v>
      </c>
      <c r="L39" s="1"/>
      <c r="M39" s="1">
        <f t="shared" si="1"/>
        <v>437.16</v>
      </c>
      <c r="N39" s="1"/>
    </row>
    <row r="40" spans="1:14" x14ac:dyDescent="0.25">
      <c r="A40" s="13">
        <v>33</v>
      </c>
      <c r="B40" s="14" t="s">
        <v>35</v>
      </c>
      <c r="C40" s="14"/>
      <c r="D40" s="14"/>
      <c r="E40" s="14">
        <f t="shared" si="0"/>
        <v>0</v>
      </c>
      <c r="F40" s="14"/>
      <c r="G40" s="1"/>
      <c r="H40" s="1"/>
      <c r="I40" s="1"/>
      <c r="J40" s="1">
        <v>55.17</v>
      </c>
      <c r="K40" s="1">
        <v>462.79</v>
      </c>
      <c r="L40" s="1"/>
      <c r="M40" s="1">
        <f t="shared" si="1"/>
        <v>462.79</v>
      </c>
      <c r="N40" s="1"/>
    </row>
    <row r="41" spans="1:14" x14ac:dyDescent="0.25">
      <c r="A41" s="13">
        <v>34</v>
      </c>
      <c r="B41" s="14" t="s">
        <v>36</v>
      </c>
      <c r="C41" s="14"/>
      <c r="D41" s="14"/>
      <c r="E41" s="14">
        <f t="shared" si="0"/>
        <v>0</v>
      </c>
      <c r="F41" s="14"/>
      <c r="G41" s="1"/>
      <c r="H41" s="1"/>
      <c r="I41" s="1"/>
      <c r="J41" s="1">
        <v>49.21</v>
      </c>
      <c r="K41" s="1">
        <v>412.81</v>
      </c>
      <c r="L41" s="1"/>
      <c r="M41" s="1">
        <f t="shared" si="1"/>
        <v>412.81</v>
      </c>
      <c r="N41" s="1"/>
    </row>
    <row r="42" spans="1:14" x14ac:dyDescent="0.25">
      <c r="A42" s="13">
        <v>35</v>
      </c>
      <c r="B42" s="14" t="s">
        <v>212</v>
      </c>
      <c r="C42" s="14"/>
      <c r="D42" s="14"/>
      <c r="E42" s="14"/>
      <c r="F42" s="14"/>
      <c r="G42" s="1"/>
      <c r="H42" s="1"/>
      <c r="I42" s="1"/>
      <c r="J42" s="1"/>
      <c r="K42" s="1"/>
      <c r="L42" s="1"/>
      <c r="M42" s="1"/>
      <c r="N42" s="1"/>
    </row>
    <row r="43" spans="1:14" x14ac:dyDescent="0.25">
      <c r="A43" s="13">
        <v>36</v>
      </c>
      <c r="B43" s="14" t="s">
        <v>43</v>
      </c>
      <c r="C43" s="14"/>
      <c r="D43" s="14"/>
      <c r="E43" s="14">
        <f t="shared" si="0"/>
        <v>0</v>
      </c>
      <c r="F43" s="14"/>
      <c r="G43" s="1"/>
      <c r="H43" s="1"/>
      <c r="I43" s="1"/>
      <c r="J43" s="1">
        <v>180.87</v>
      </c>
      <c r="K43" s="1">
        <v>1517.12</v>
      </c>
      <c r="L43" s="1">
        <v>3310.54</v>
      </c>
      <c r="M43" s="1">
        <f t="shared" si="1"/>
        <v>4827.66</v>
      </c>
      <c r="N43" s="1"/>
    </row>
    <row r="44" spans="1:14" x14ac:dyDescent="0.25">
      <c r="A44" s="13">
        <v>37</v>
      </c>
      <c r="B44" s="14" t="s">
        <v>44</v>
      </c>
      <c r="C44" s="14"/>
      <c r="D44" s="14">
        <v>2.4</v>
      </c>
      <c r="E44" s="14">
        <f t="shared" si="0"/>
        <v>2.4</v>
      </c>
      <c r="F44" s="14">
        <v>329.57</v>
      </c>
      <c r="G44" s="1">
        <v>831.67</v>
      </c>
      <c r="H44" s="1"/>
      <c r="I44" s="1"/>
      <c r="J44" s="1">
        <v>128.03</v>
      </c>
      <c r="K44" s="1">
        <v>2383.8200000000002</v>
      </c>
      <c r="L44" s="1">
        <v>1471.64</v>
      </c>
      <c r="M44" s="1">
        <f t="shared" si="1"/>
        <v>3855.46</v>
      </c>
      <c r="N44" s="1"/>
    </row>
    <row r="45" spans="1:14" x14ac:dyDescent="0.25">
      <c r="A45" s="13">
        <v>38</v>
      </c>
      <c r="B45" s="14" t="s">
        <v>45</v>
      </c>
      <c r="C45" s="14"/>
      <c r="D45" s="14"/>
      <c r="E45" s="14">
        <f t="shared" si="0"/>
        <v>0</v>
      </c>
      <c r="F45" s="14"/>
      <c r="G45" s="1"/>
      <c r="H45" s="1"/>
      <c r="I45" s="1"/>
      <c r="J45" s="1">
        <v>156.72999999999999</v>
      </c>
      <c r="K45" s="1">
        <v>1314.67</v>
      </c>
      <c r="L45" s="1">
        <v>2203.81</v>
      </c>
      <c r="M45" s="1">
        <f t="shared" si="1"/>
        <v>3518.48</v>
      </c>
      <c r="N45" s="1"/>
    </row>
    <row r="46" spans="1:14" x14ac:dyDescent="0.25">
      <c r="A46" s="13">
        <v>39</v>
      </c>
      <c r="B46" s="14" t="s">
        <v>46</v>
      </c>
      <c r="C46" s="14"/>
      <c r="D46" s="14">
        <v>1.01</v>
      </c>
      <c r="E46" s="14">
        <f t="shared" si="0"/>
        <v>1.01</v>
      </c>
      <c r="F46" s="14">
        <v>210.15</v>
      </c>
      <c r="G46" s="1">
        <v>488.28</v>
      </c>
      <c r="H46" s="1"/>
      <c r="I46" s="1"/>
      <c r="J46" s="1">
        <v>122.79</v>
      </c>
      <c r="K46" s="1">
        <v>1799.01</v>
      </c>
      <c r="L46" s="1">
        <v>1836.51</v>
      </c>
      <c r="M46" s="1">
        <f t="shared" si="1"/>
        <v>3635.52</v>
      </c>
      <c r="N46" s="1"/>
    </row>
    <row r="47" spans="1:14" x14ac:dyDescent="0.25">
      <c r="A47" s="13">
        <v>40</v>
      </c>
      <c r="B47" s="14" t="s">
        <v>47</v>
      </c>
      <c r="C47" s="14"/>
      <c r="D47" s="14"/>
      <c r="E47" s="14">
        <f t="shared" ref="E47:E54" si="2">SUM(C47:D47)</f>
        <v>0</v>
      </c>
      <c r="F47" s="14"/>
      <c r="G47" s="1"/>
      <c r="H47" s="1"/>
      <c r="I47" s="1"/>
      <c r="J47" s="1">
        <v>159.6</v>
      </c>
      <c r="K47" s="1">
        <v>1338.72</v>
      </c>
      <c r="L47" s="1">
        <v>2203.81</v>
      </c>
      <c r="M47" s="1">
        <f t="shared" si="1"/>
        <v>3542.5299999999997</v>
      </c>
      <c r="N47" s="1"/>
    </row>
    <row r="48" spans="1:14" x14ac:dyDescent="0.25">
      <c r="A48" s="13">
        <v>41</v>
      </c>
      <c r="B48" s="14" t="s">
        <v>37</v>
      </c>
      <c r="C48" s="14"/>
      <c r="D48" s="14"/>
      <c r="E48" s="14">
        <f t="shared" si="2"/>
        <v>0</v>
      </c>
      <c r="F48" s="14"/>
      <c r="G48" s="1">
        <v>68.31</v>
      </c>
      <c r="H48" s="1"/>
      <c r="I48" s="1">
        <v>274.36</v>
      </c>
      <c r="J48" s="1"/>
      <c r="K48" s="1">
        <v>522.55999999999995</v>
      </c>
      <c r="L48" s="1"/>
      <c r="M48" s="1">
        <f t="shared" si="1"/>
        <v>522.55999999999995</v>
      </c>
      <c r="N48" s="1"/>
    </row>
    <row r="49" spans="1:14" x14ac:dyDescent="0.25">
      <c r="A49" s="13">
        <v>42</v>
      </c>
      <c r="B49" s="14" t="s">
        <v>48</v>
      </c>
      <c r="C49" s="14"/>
      <c r="D49" s="14">
        <v>1.01</v>
      </c>
      <c r="E49" s="14">
        <f t="shared" si="2"/>
        <v>1.01</v>
      </c>
      <c r="F49" s="14">
        <v>511.65</v>
      </c>
      <c r="G49" s="1">
        <v>1071.75</v>
      </c>
      <c r="H49" s="1"/>
      <c r="I49" s="1"/>
      <c r="J49" s="1">
        <v>123.17</v>
      </c>
      <c r="K49" s="1">
        <v>2721.14</v>
      </c>
      <c r="L49" s="1">
        <v>2938.41</v>
      </c>
      <c r="M49" s="1">
        <f t="shared" si="1"/>
        <v>5659.5499999999993</v>
      </c>
      <c r="N49" s="1"/>
    </row>
    <row r="50" spans="1:14" x14ac:dyDescent="0.25">
      <c r="A50" s="13">
        <v>43</v>
      </c>
      <c r="B50" s="14" t="s">
        <v>49</v>
      </c>
      <c r="C50" s="14"/>
      <c r="D50" s="14"/>
      <c r="E50" s="14">
        <f t="shared" si="2"/>
        <v>0</v>
      </c>
      <c r="F50" s="14"/>
      <c r="G50" s="1"/>
      <c r="H50" s="1"/>
      <c r="I50" s="1"/>
      <c r="J50" s="1">
        <v>125.13</v>
      </c>
      <c r="K50" s="1">
        <v>1049.5899999999999</v>
      </c>
      <c r="L50" s="1">
        <v>1471.64</v>
      </c>
      <c r="M50" s="1">
        <f t="shared" si="1"/>
        <v>2521.23</v>
      </c>
      <c r="N50" s="1"/>
    </row>
    <row r="51" spans="1:14" x14ac:dyDescent="0.25">
      <c r="A51" s="13">
        <v>44</v>
      </c>
      <c r="B51" s="14" t="s">
        <v>50</v>
      </c>
      <c r="C51" s="14"/>
      <c r="D51" s="14">
        <v>1.01</v>
      </c>
      <c r="E51" s="14">
        <f t="shared" si="2"/>
        <v>1.01</v>
      </c>
      <c r="F51" s="14">
        <v>535.46</v>
      </c>
      <c r="G51" s="1">
        <v>1117.82</v>
      </c>
      <c r="H51" s="1"/>
      <c r="I51" s="1"/>
      <c r="J51" s="1">
        <v>122.68</v>
      </c>
      <c r="K51" s="1">
        <v>2789.59</v>
      </c>
      <c r="L51" s="1">
        <v>3310.54</v>
      </c>
      <c r="M51" s="1">
        <f t="shared" si="1"/>
        <v>6100.13</v>
      </c>
      <c r="N51" s="1"/>
    </row>
    <row r="52" spans="1:14" x14ac:dyDescent="0.25">
      <c r="A52" s="13">
        <v>45</v>
      </c>
      <c r="B52" s="14" t="s">
        <v>38</v>
      </c>
      <c r="C52" s="14"/>
      <c r="D52" s="14"/>
      <c r="E52" s="14">
        <f t="shared" si="2"/>
        <v>0</v>
      </c>
      <c r="F52" s="14"/>
      <c r="G52" s="1"/>
      <c r="H52" s="1"/>
      <c r="I52" s="1"/>
      <c r="J52" s="1"/>
      <c r="K52" s="1">
        <v>256.45</v>
      </c>
      <c r="L52" s="1"/>
      <c r="M52" s="1">
        <f t="shared" si="1"/>
        <v>256.45</v>
      </c>
      <c r="N52" s="1"/>
    </row>
    <row r="53" spans="1:14" x14ac:dyDescent="0.25">
      <c r="A53" s="13">
        <v>46</v>
      </c>
      <c r="B53" s="14" t="s">
        <v>51</v>
      </c>
      <c r="C53" s="14"/>
      <c r="D53" s="14"/>
      <c r="E53" s="14">
        <f t="shared" si="2"/>
        <v>0</v>
      </c>
      <c r="F53" s="14"/>
      <c r="G53" s="1"/>
      <c r="H53" s="1"/>
      <c r="I53" s="1"/>
      <c r="J53" s="1"/>
      <c r="K53" s="1"/>
      <c r="L53" s="1"/>
      <c r="M53" s="1">
        <f t="shared" si="1"/>
        <v>0</v>
      </c>
      <c r="N53" s="1"/>
    </row>
    <row r="54" spans="1:14" x14ac:dyDescent="0.25">
      <c r="A54" s="13">
        <v>47</v>
      </c>
      <c r="B54" s="14" t="s">
        <v>52</v>
      </c>
      <c r="C54" s="17"/>
      <c r="D54" s="14">
        <v>1.01</v>
      </c>
      <c r="E54" s="14">
        <f t="shared" si="2"/>
        <v>1.01</v>
      </c>
      <c r="F54" s="14">
        <v>523.54999999999995</v>
      </c>
      <c r="G54" s="1">
        <v>1094.78</v>
      </c>
      <c r="H54" s="1"/>
      <c r="I54" s="1"/>
      <c r="J54" s="1">
        <v>126.03</v>
      </c>
      <c r="K54" s="1">
        <v>2781.45</v>
      </c>
      <c r="L54" s="1">
        <v>1471.64</v>
      </c>
      <c r="M54" s="1">
        <f t="shared" si="1"/>
        <v>4253.09</v>
      </c>
      <c r="N54" s="1"/>
    </row>
    <row r="55" spans="1:14" x14ac:dyDescent="0.25">
      <c r="A55" s="13">
        <v>48</v>
      </c>
      <c r="B55" s="14" t="s">
        <v>219</v>
      </c>
      <c r="C55" s="14"/>
      <c r="D55" s="14"/>
      <c r="E55" s="14">
        <f t="shared" si="0"/>
        <v>0</v>
      </c>
      <c r="F55" s="14"/>
      <c r="G55" s="1"/>
      <c r="H55" s="1"/>
      <c r="I55" s="1"/>
      <c r="J55" s="1"/>
      <c r="K55" s="1">
        <v>159.80000000000001</v>
      </c>
      <c r="L55" s="1"/>
      <c r="M55" s="1">
        <f t="shared" si="1"/>
        <v>159.80000000000001</v>
      </c>
      <c r="N55" s="1"/>
    </row>
    <row r="56" spans="1:14" x14ac:dyDescent="0.25">
      <c r="A56" s="13">
        <v>49</v>
      </c>
      <c r="B56" s="14" t="s">
        <v>220</v>
      </c>
      <c r="C56" s="14">
        <v>4</v>
      </c>
      <c r="D56" s="14">
        <v>0.4</v>
      </c>
      <c r="E56" s="14">
        <f t="shared" si="0"/>
        <v>4.4000000000000004</v>
      </c>
      <c r="F56" s="14">
        <v>1605.91</v>
      </c>
      <c r="G56" s="1">
        <v>3518.8</v>
      </c>
      <c r="H56" s="1"/>
      <c r="I56" s="1">
        <v>7403.33</v>
      </c>
      <c r="J56" s="1"/>
      <c r="K56" s="1">
        <v>14386.36</v>
      </c>
      <c r="L56" s="1">
        <f>1220.59+13036.02+7588.13</f>
        <v>21844.74</v>
      </c>
      <c r="M56" s="1">
        <f t="shared" si="1"/>
        <v>36231.100000000006</v>
      </c>
      <c r="N56" s="1"/>
    </row>
    <row r="57" spans="1:14" x14ac:dyDescent="0.25">
      <c r="A57" s="13">
        <v>50</v>
      </c>
      <c r="B57" s="14" t="s">
        <v>53</v>
      </c>
      <c r="C57" s="14"/>
      <c r="D57" s="14">
        <v>1.52</v>
      </c>
      <c r="E57" s="14">
        <f t="shared" si="0"/>
        <v>1.52</v>
      </c>
      <c r="F57" s="14">
        <v>374.95</v>
      </c>
      <c r="G57" s="1">
        <v>848.4</v>
      </c>
      <c r="H57" s="1"/>
      <c r="I57" s="1"/>
      <c r="J57" s="1">
        <v>128.11000000000001</v>
      </c>
      <c r="K57" s="1">
        <v>2410.81</v>
      </c>
      <c r="L57" s="1"/>
      <c r="M57" s="1">
        <f t="shared" si="1"/>
        <v>2410.81</v>
      </c>
      <c r="N57" s="1"/>
    </row>
    <row r="58" spans="1:14" x14ac:dyDescent="0.25">
      <c r="A58" s="13">
        <v>51</v>
      </c>
      <c r="B58" s="14" t="s">
        <v>54</v>
      </c>
      <c r="C58" s="14"/>
      <c r="D58" s="14">
        <v>1.52</v>
      </c>
      <c r="E58" s="14">
        <f t="shared" si="0"/>
        <v>1.52</v>
      </c>
      <c r="F58" s="14">
        <v>799.43</v>
      </c>
      <c r="G58" s="1">
        <v>1669.86</v>
      </c>
      <c r="H58" s="1"/>
      <c r="I58" s="1"/>
      <c r="J58" s="1">
        <v>127.88</v>
      </c>
      <c r="K58" s="1">
        <v>3702.72</v>
      </c>
      <c r="L58" s="1"/>
      <c r="M58" s="1">
        <f t="shared" si="1"/>
        <v>3702.72</v>
      </c>
      <c r="N58" s="1"/>
    </row>
    <row r="59" spans="1:14" x14ac:dyDescent="0.25">
      <c r="A59" s="13">
        <v>52</v>
      </c>
      <c r="B59" s="14" t="s">
        <v>55</v>
      </c>
      <c r="C59" s="14"/>
      <c r="D59" s="14">
        <v>1.52</v>
      </c>
      <c r="E59" s="14">
        <f t="shared" si="0"/>
        <v>1.52</v>
      </c>
      <c r="F59" s="14">
        <v>386.85</v>
      </c>
      <c r="G59" s="1">
        <v>871.43</v>
      </c>
      <c r="H59" s="1"/>
      <c r="I59" s="1"/>
      <c r="J59" s="1">
        <v>130.97999999999999</v>
      </c>
      <c r="K59" s="1">
        <v>2471.12</v>
      </c>
      <c r="L59" s="1"/>
      <c r="M59" s="1">
        <f t="shared" si="1"/>
        <v>2471.12</v>
      </c>
      <c r="N59" s="1"/>
    </row>
    <row r="60" spans="1:14" x14ac:dyDescent="0.25">
      <c r="A60" s="13">
        <v>53</v>
      </c>
      <c r="B60" s="14" t="s">
        <v>56</v>
      </c>
      <c r="C60" s="14"/>
      <c r="D60" s="14">
        <v>1.52</v>
      </c>
      <c r="E60" s="14">
        <f t="shared" si="0"/>
        <v>1.52</v>
      </c>
      <c r="F60" s="14">
        <v>434.45</v>
      </c>
      <c r="G60" s="1">
        <v>963.55</v>
      </c>
      <c r="H60" s="1"/>
      <c r="I60" s="1"/>
      <c r="J60" s="1">
        <v>127.28</v>
      </c>
      <c r="K60" s="1">
        <v>2585.21</v>
      </c>
      <c r="L60" s="1"/>
      <c r="M60" s="1">
        <f t="shared" si="1"/>
        <v>2585.21</v>
      </c>
      <c r="N60" s="1"/>
    </row>
    <row r="61" spans="1:14" x14ac:dyDescent="0.25">
      <c r="A61" s="13">
        <v>54</v>
      </c>
      <c r="B61" s="14" t="s">
        <v>57</v>
      </c>
      <c r="C61" s="14"/>
      <c r="D61" s="14">
        <v>1.52</v>
      </c>
      <c r="E61" s="14">
        <f t="shared" si="0"/>
        <v>1.52</v>
      </c>
      <c r="F61" s="14">
        <v>339.24</v>
      </c>
      <c r="G61" s="1">
        <v>779.3</v>
      </c>
      <c r="H61" s="1"/>
      <c r="I61" s="1"/>
      <c r="J61" s="1">
        <v>129.99</v>
      </c>
      <c r="K61" s="1">
        <v>2317.7600000000002</v>
      </c>
      <c r="L61" s="1"/>
      <c r="M61" s="1">
        <f t="shared" si="1"/>
        <v>2317.7600000000002</v>
      </c>
      <c r="N61" s="1"/>
    </row>
    <row r="62" spans="1:14" x14ac:dyDescent="0.25">
      <c r="A62" s="13">
        <v>55</v>
      </c>
      <c r="B62" s="14" t="s">
        <v>58</v>
      </c>
      <c r="C62" s="14"/>
      <c r="D62" s="14">
        <v>1.52</v>
      </c>
      <c r="E62" s="14">
        <f t="shared" si="0"/>
        <v>1.52</v>
      </c>
      <c r="F62" s="1">
        <v>370.98</v>
      </c>
      <c r="G62" s="1">
        <v>840.72</v>
      </c>
      <c r="H62" s="1"/>
      <c r="I62" s="1"/>
      <c r="J62" s="1">
        <v>126.56</v>
      </c>
      <c r="K62" s="1">
        <v>2385.7399999999998</v>
      </c>
      <c r="L62" s="1"/>
      <c r="M62" s="1">
        <f t="shared" si="1"/>
        <v>2385.7399999999998</v>
      </c>
      <c r="N62" s="1"/>
    </row>
    <row r="63" spans="1:14" x14ac:dyDescent="0.25">
      <c r="A63" s="13">
        <v>56</v>
      </c>
      <c r="B63" s="14" t="s">
        <v>59</v>
      </c>
      <c r="C63" s="14"/>
      <c r="D63" s="14">
        <v>1.52</v>
      </c>
      <c r="E63" s="14">
        <f t="shared" ref="E63" si="3">SUM(C63:D63)</f>
        <v>1.52</v>
      </c>
      <c r="F63" s="14">
        <v>390.82</v>
      </c>
      <c r="G63" s="1">
        <v>879.11</v>
      </c>
      <c r="H63" s="1"/>
      <c r="I63" s="1"/>
      <c r="J63" s="1">
        <v>128.86000000000001</v>
      </c>
      <c r="K63" s="1">
        <v>2465.5100000000002</v>
      </c>
      <c r="L63" s="1">
        <v>1469.22</v>
      </c>
      <c r="M63" s="1">
        <f t="shared" si="1"/>
        <v>3934.7300000000005</v>
      </c>
      <c r="N63" s="1"/>
    </row>
    <row r="64" spans="1:14" x14ac:dyDescent="0.25">
      <c r="A64" s="13">
        <v>57</v>
      </c>
      <c r="B64" s="14" t="s">
        <v>60</v>
      </c>
      <c r="C64" s="14"/>
      <c r="D64" s="14">
        <v>1.52</v>
      </c>
      <c r="E64" s="14">
        <f t="shared" si="0"/>
        <v>1.52</v>
      </c>
      <c r="F64" s="14">
        <v>370.98</v>
      </c>
      <c r="G64" s="1">
        <v>840.72</v>
      </c>
      <c r="H64" s="1"/>
      <c r="I64" s="1"/>
      <c r="J64" s="1">
        <v>125.02</v>
      </c>
      <c r="K64" s="1">
        <v>2372.77</v>
      </c>
      <c r="L64" s="1"/>
      <c r="M64" s="1">
        <f t="shared" si="1"/>
        <v>2372.77</v>
      </c>
      <c r="N64" s="1"/>
    </row>
    <row r="65" spans="1:14" x14ac:dyDescent="0.25">
      <c r="A65" s="13">
        <v>58</v>
      </c>
      <c r="B65" s="14" t="s">
        <v>61</v>
      </c>
      <c r="C65" s="14"/>
      <c r="D65" s="14">
        <v>1.52</v>
      </c>
      <c r="E65" s="14">
        <f t="shared" si="0"/>
        <v>1.52</v>
      </c>
      <c r="F65" s="14">
        <v>501.9</v>
      </c>
      <c r="G65" s="1">
        <v>1094.08</v>
      </c>
      <c r="H65" s="1"/>
      <c r="I65" s="1"/>
      <c r="J65" s="1">
        <v>125.28</v>
      </c>
      <c r="K65" s="1">
        <v>2774.03</v>
      </c>
      <c r="L65" s="1">
        <v>1469.22</v>
      </c>
      <c r="M65" s="1">
        <f t="shared" si="1"/>
        <v>4243.25</v>
      </c>
      <c r="N65" s="1"/>
    </row>
    <row r="66" spans="1:14" x14ac:dyDescent="0.25">
      <c r="A66" s="13">
        <v>59</v>
      </c>
      <c r="B66" s="14" t="s">
        <v>62</v>
      </c>
      <c r="C66" s="14"/>
      <c r="D66" s="14">
        <v>1.52</v>
      </c>
      <c r="E66" s="14">
        <f t="shared" si="0"/>
        <v>1.52</v>
      </c>
      <c r="F66" s="14">
        <v>755.79</v>
      </c>
      <c r="G66" s="1">
        <v>1585.41</v>
      </c>
      <c r="H66" s="1"/>
      <c r="I66" s="1"/>
      <c r="J66" s="1">
        <v>123.51</v>
      </c>
      <c r="K66" s="1">
        <v>3533.01</v>
      </c>
      <c r="L66" s="1">
        <v>1469.22</v>
      </c>
      <c r="M66" s="1">
        <f t="shared" si="1"/>
        <v>5002.2300000000005</v>
      </c>
      <c r="N66" s="1"/>
    </row>
    <row r="67" spans="1:14" x14ac:dyDescent="0.25">
      <c r="A67" s="13">
        <v>60</v>
      </c>
      <c r="B67" s="14" t="s">
        <v>63</v>
      </c>
      <c r="C67" s="14"/>
      <c r="D67" s="14">
        <v>1.52</v>
      </c>
      <c r="E67" s="14">
        <f t="shared" si="0"/>
        <v>1.52</v>
      </c>
      <c r="F67" s="14">
        <v>339.24</v>
      </c>
      <c r="G67" s="1">
        <v>779.3</v>
      </c>
      <c r="H67" s="1"/>
      <c r="I67" s="1"/>
      <c r="J67" s="1">
        <v>123.47</v>
      </c>
      <c r="K67" s="1">
        <v>2263.06</v>
      </c>
      <c r="L67" s="1"/>
      <c r="M67" s="1">
        <f t="shared" si="1"/>
        <v>2263.06</v>
      </c>
      <c r="N67" s="1"/>
    </row>
    <row r="68" spans="1:14" x14ac:dyDescent="0.25">
      <c r="A68" s="13">
        <v>61</v>
      </c>
      <c r="B68" s="14" t="s">
        <v>64</v>
      </c>
      <c r="C68" s="14"/>
      <c r="D68" s="14">
        <v>1.52</v>
      </c>
      <c r="E68" s="14">
        <f t="shared" si="0"/>
        <v>1.52</v>
      </c>
      <c r="F68" s="14">
        <v>668.52</v>
      </c>
      <c r="G68" s="1">
        <v>1416.52</v>
      </c>
      <c r="H68" s="1"/>
      <c r="I68" s="1"/>
      <c r="J68" s="1">
        <v>125.81</v>
      </c>
      <c r="K68" s="1">
        <v>3286.31</v>
      </c>
      <c r="L68" s="1"/>
      <c r="M68" s="1">
        <f t="shared" si="1"/>
        <v>3286.31</v>
      </c>
      <c r="N68" s="1"/>
    </row>
    <row r="69" spans="1:14" x14ac:dyDescent="0.25">
      <c r="A69" s="13">
        <v>62</v>
      </c>
      <c r="B69" s="14" t="s">
        <v>65</v>
      </c>
      <c r="C69" s="14"/>
      <c r="D69" s="14"/>
      <c r="E69" s="14">
        <f t="shared" ref="E69:E129" si="4">SUM(C69:D69)</f>
        <v>0</v>
      </c>
      <c r="F69" s="14"/>
      <c r="G69" s="1"/>
      <c r="H69" s="1"/>
      <c r="I69" s="1"/>
      <c r="J69" s="1">
        <v>202.93</v>
      </c>
      <c r="K69" s="1">
        <v>1702.18</v>
      </c>
      <c r="L69" s="1"/>
      <c r="M69" s="1">
        <f t="shared" si="1"/>
        <v>1702.18</v>
      </c>
      <c r="N69" s="1"/>
    </row>
    <row r="70" spans="1:14" x14ac:dyDescent="0.25">
      <c r="A70" s="13">
        <v>63</v>
      </c>
      <c r="B70" s="14" t="s">
        <v>66</v>
      </c>
      <c r="C70" s="14"/>
      <c r="D70" s="14"/>
      <c r="E70" s="14">
        <f t="shared" si="4"/>
        <v>0</v>
      </c>
      <c r="F70" s="14"/>
      <c r="G70" s="14">
        <v>68.31</v>
      </c>
      <c r="H70" s="1"/>
      <c r="I70" s="1">
        <v>274.36</v>
      </c>
      <c r="J70" s="1"/>
      <c r="K70" s="1">
        <v>464.48</v>
      </c>
      <c r="L70" s="1"/>
      <c r="M70" s="1">
        <f t="shared" si="1"/>
        <v>464.48</v>
      </c>
      <c r="N70" s="1"/>
    </row>
    <row r="71" spans="1:14" x14ac:dyDescent="0.25">
      <c r="A71" s="13">
        <v>64</v>
      </c>
      <c r="B71" s="14" t="s">
        <v>67</v>
      </c>
      <c r="C71" s="14"/>
      <c r="D71" s="14"/>
      <c r="E71" s="14">
        <f t="shared" si="4"/>
        <v>0</v>
      </c>
      <c r="F71" s="14"/>
      <c r="G71" s="1"/>
      <c r="H71" s="1"/>
      <c r="I71" s="1"/>
      <c r="J71" s="1"/>
      <c r="K71" s="1">
        <v>196.07</v>
      </c>
      <c r="L71" s="1"/>
      <c r="M71" s="1">
        <f t="shared" si="1"/>
        <v>196.07</v>
      </c>
      <c r="N71" s="1"/>
    </row>
    <row r="72" spans="1:14" x14ac:dyDescent="0.25">
      <c r="A72" s="13">
        <v>65</v>
      </c>
      <c r="B72" s="14" t="s">
        <v>68</v>
      </c>
      <c r="C72" s="14"/>
      <c r="D72" s="14"/>
      <c r="E72" s="14">
        <f t="shared" si="4"/>
        <v>0</v>
      </c>
      <c r="F72" s="14"/>
      <c r="G72" s="1"/>
      <c r="H72" s="1"/>
      <c r="I72" s="1"/>
      <c r="J72" s="1"/>
      <c r="K72" s="1">
        <v>190.8</v>
      </c>
      <c r="L72" s="1"/>
      <c r="M72" s="1">
        <f t="shared" ref="M72:M135" si="5">K72+L72</f>
        <v>190.8</v>
      </c>
      <c r="N72" s="1"/>
    </row>
    <row r="73" spans="1:14" x14ac:dyDescent="0.25">
      <c r="A73" s="13">
        <v>66</v>
      </c>
      <c r="B73" s="14" t="s">
        <v>69</v>
      </c>
      <c r="C73" s="14"/>
      <c r="D73" s="14"/>
      <c r="E73" s="14">
        <f t="shared" si="4"/>
        <v>0</v>
      </c>
      <c r="F73" s="14"/>
      <c r="G73" s="1"/>
      <c r="H73" s="1"/>
      <c r="I73" s="1"/>
      <c r="J73" s="1"/>
      <c r="K73" s="1">
        <v>189.18</v>
      </c>
      <c r="L73" s="1"/>
      <c r="M73" s="1">
        <f t="shared" si="5"/>
        <v>189.18</v>
      </c>
      <c r="N73" s="1"/>
    </row>
    <row r="74" spans="1:14" x14ac:dyDescent="0.25">
      <c r="A74" s="13">
        <v>67</v>
      </c>
      <c r="B74" s="14" t="s">
        <v>70</v>
      </c>
      <c r="C74" s="14">
        <v>0.4</v>
      </c>
      <c r="D74" s="14">
        <v>0.4</v>
      </c>
      <c r="E74" s="14">
        <f t="shared" si="4"/>
        <v>0.8</v>
      </c>
      <c r="F74" s="14">
        <v>1998.21</v>
      </c>
      <c r="G74" s="1">
        <v>3941.71</v>
      </c>
      <c r="H74" s="1"/>
      <c r="I74" s="1">
        <v>870.98</v>
      </c>
      <c r="J74" s="1"/>
      <c r="K74" s="1">
        <v>9857.7000000000007</v>
      </c>
      <c r="L74" s="1">
        <v>1206.54</v>
      </c>
      <c r="M74" s="1">
        <f t="shared" si="5"/>
        <v>11064.240000000002</v>
      </c>
      <c r="N74" s="1"/>
    </row>
    <row r="75" spans="1:14" x14ac:dyDescent="0.25">
      <c r="A75" s="13">
        <v>68</v>
      </c>
      <c r="B75" s="14" t="s">
        <v>71</v>
      </c>
      <c r="C75" s="14"/>
      <c r="D75" s="14"/>
      <c r="E75" s="14">
        <f t="shared" si="4"/>
        <v>0</v>
      </c>
      <c r="F75" s="14"/>
      <c r="G75" s="1"/>
      <c r="H75" s="1"/>
      <c r="I75" s="1"/>
      <c r="J75" s="1"/>
      <c r="K75" s="1">
        <v>222.24</v>
      </c>
      <c r="L75" s="1"/>
      <c r="M75" s="1">
        <f t="shared" si="5"/>
        <v>222.24</v>
      </c>
      <c r="N75" s="1"/>
    </row>
    <row r="76" spans="1:14" x14ac:dyDescent="0.25">
      <c r="A76" s="13">
        <v>69</v>
      </c>
      <c r="B76" s="14" t="s">
        <v>72</v>
      </c>
      <c r="C76" s="14"/>
      <c r="D76" s="14"/>
      <c r="E76" s="14">
        <f t="shared" si="4"/>
        <v>0</v>
      </c>
      <c r="F76" s="14"/>
      <c r="G76" s="1"/>
      <c r="H76" s="1"/>
      <c r="I76" s="1"/>
      <c r="J76" s="1"/>
      <c r="K76" s="1">
        <v>215.36</v>
      </c>
      <c r="L76" s="1"/>
      <c r="M76" s="1">
        <f t="shared" si="5"/>
        <v>215.36</v>
      </c>
      <c r="N76" s="1"/>
    </row>
    <row r="77" spans="1:14" x14ac:dyDescent="0.25">
      <c r="A77" s="13">
        <v>70</v>
      </c>
      <c r="B77" s="14" t="s">
        <v>73</v>
      </c>
      <c r="C77" s="14"/>
      <c r="D77" s="14"/>
      <c r="E77" s="14">
        <f t="shared" si="4"/>
        <v>0</v>
      </c>
      <c r="F77" s="14"/>
      <c r="G77" s="1"/>
      <c r="H77" s="1"/>
      <c r="I77" s="1"/>
      <c r="J77" s="1"/>
      <c r="K77" s="1">
        <v>192.85</v>
      </c>
      <c r="L77" s="1"/>
      <c r="M77" s="1">
        <f t="shared" si="5"/>
        <v>192.85</v>
      </c>
      <c r="N77" s="1"/>
    </row>
    <row r="78" spans="1:14" x14ac:dyDescent="0.25">
      <c r="A78" s="13">
        <v>71</v>
      </c>
      <c r="B78" s="14" t="s">
        <v>74</v>
      </c>
      <c r="C78" s="14"/>
      <c r="D78" s="14"/>
      <c r="E78" s="14">
        <f t="shared" si="4"/>
        <v>0</v>
      </c>
      <c r="F78" s="14"/>
      <c r="G78" s="1"/>
      <c r="H78" s="1"/>
      <c r="I78" s="1"/>
      <c r="J78" s="1"/>
      <c r="K78" s="1">
        <v>208.24</v>
      </c>
      <c r="L78" s="1"/>
      <c r="M78" s="1">
        <f t="shared" si="5"/>
        <v>208.24</v>
      </c>
      <c r="N78" s="1"/>
    </row>
    <row r="79" spans="1:14" x14ac:dyDescent="0.25">
      <c r="A79" s="13">
        <v>72</v>
      </c>
      <c r="B79" s="14" t="s">
        <v>75</v>
      </c>
      <c r="C79" s="14"/>
      <c r="D79" s="14"/>
      <c r="E79" s="14">
        <f t="shared" si="4"/>
        <v>0</v>
      </c>
      <c r="F79" s="14"/>
      <c r="G79" s="1"/>
      <c r="H79" s="1"/>
      <c r="I79" s="1"/>
      <c r="J79" s="1"/>
      <c r="K79" s="1">
        <v>210.07</v>
      </c>
      <c r="L79" s="1"/>
      <c r="M79" s="1">
        <f t="shared" si="5"/>
        <v>210.07</v>
      </c>
      <c r="N79" s="1"/>
    </row>
    <row r="80" spans="1:14" x14ac:dyDescent="0.25">
      <c r="A80" s="13">
        <v>73</v>
      </c>
      <c r="B80" s="14" t="s">
        <v>76</v>
      </c>
      <c r="C80" s="14"/>
      <c r="D80" s="14"/>
      <c r="E80" s="14">
        <f t="shared" si="4"/>
        <v>0</v>
      </c>
      <c r="F80" s="14"/>
      <c r="G80" s="1"/>
      <c r="H80" s="1"/>
      <c r="I80" s="1"/>
      <c r="J80" s="1"/>
      <c r="K80" s="1">
        <v>334.75</v>
      </c>
      <c r="L80" s="1"/>
      <c r="M80" s="1">
        <f t="shared" si="5"/>
        <v>334.75</v>
      </c>
      <c r="N80" s="1"/>
    </row>
    <row r="81" spans="1:14" x14ac:dyDescent="0.25">
      <c r="A81" s="13">
        <v>74</v>
      </c>
      <c r="B81" s="14" t="s">
        <v>77</v>
      </c>
      <c r="C81" s="14"/>
      <c r="D81" s="14"/>
      <c r="E81" s="14">
        <f t="shared" si="4"/>
        <v>0</v>
      </c>
      <c r="F81" s="14"/>
      <c r="G81" s="1"/>
      <c r="H81" s="1"/>
      <c r="I81" s="1"/>
      <c r="J81" s="1"/>
      <c r="K81" s="1">
        <v>331.99</v>
      </c>
      <c r="L81" s="1"/>
      <c r="M81" s="1">
        <f t="shared" si="5"/>
        <v>331.99</v>
      </c>
      <c r="N81" s="1"/>
    </row>
    <row r="82" spans="1:14" x14ac:dyDescent="0.25">
      <c r="A82" s="13">
        <v>75</v>
      </c>
      <c r="B82" s="14" t="s">
        <v>78</v>
      </c>
      <c r="C82" s="14"/>
      <c r="D82" s="14"/>
      <c r="E82" s="14">
        <f t="shared" si="4"/>
        <v>0</v>
      </c>
      <c r="F82" s="14"/>
      <c r="G82" s="1"/>
      <c r="H82" s="1"/>
      <c r="I82" s="1"/>
      <c r="J82" s="1"/>
      <c r="K82" s="1">
        <v>327.39999999999998</v>
      </c>
      <c r="L82" s="1"/>
      <c r="M82" s="1">
        <f t="shared" si="5"/>
        <v>327.39999999999998</v>
      </c>
      <c r="N82" s="1"/>
    </row>
    <row r="83" spans="1:14" x14ac:dyDescent="0.25">
      <c r="A83" s="13">
        <v>76</v>
      </c>
      <c r="B83" s="14" t="s">
        <v>79</v>
      </c>
      <c r="C83" s="14"/>
      <c r="D83" s="14"/>
      <c r="E83" s="14">
        <f t="shared" si="4"/>
        <v>0</v>
      </c>
      <c r="F83" s="14"/>
      <c r="G83" s="14">
        <v>68.31</v>
      </c>
      <c r="H83" s="1"/>
      <c r="I83" s="1">
        <v>274.36</v>
      </c>
      <c r="J83" s="1"/>
      <c r="K83" s="1">
        <v>396.29</v>
      </c>
      <c r="L83" s="1"/>
      <c r="M83" s="1">
        <f t="shared" si="5"/>
        <v>396.29</v>
      </c>
      <c r="N83" s="1"/>
    </row>
    <row r="84" spans="1:14" x14ac:dyDescent="0.25">
      <c r="A84" s="13">
        <v>77</v>
      </c>
      <c r="B84" s="14" t="s">
        <v>80</v>
      </c>
      <c r="C84" s="14"/>
      <c r="D84" s="14"/>
      <c r="E84" s="14">
        <f t="shared" si="4"/>
        <v>0</v>
      </c>
      <c r="F84" s="14"/>
      <c r="G84" s="14"/>
      <c r="H84" s="1"/>
      <c r="I84" s="1"/>
      <c r="J84" s="1"/>
      <c r="K84" s="1">
        <v>422.22</v>
      </c>
      <c r="L84" s="1"/>
      <c r="M84" s="1">
        <f t="shared" si="5"/>
        <v>422.22</v>
      </c>
      <c r="N84" s="1"/>
    </row>
    <row r="85" spans="1:14" x14ac:dyDescent="0.25">
      <c r="A85" s="13">
        <v>78</v>
      </c>
      <c r="B85" s="14" t="s">
        <v>81</v>
      </c>
      <c r="C85" s="14"/>
      <c r="D85" s="14"/>
      <c r="E85" s="14">
        <f t="shared" si="4"/>
        <v>0</v>
      </c>
      <c r="F85" s="14"/>
      <c r="G85" s="14">
        <v>68.31</v>
      </c>
      <c r="H85" s="1"/>
      <c r="I85" s="1">
        <v>274.36</v>
      </c>
      <c r="J85" s="1"/>
      <c r="K85" s="1">
        <v>571.47</v>
      </c>
      <c r="L85" s="1"/>
      <c r="M85" s="1">
        <f t="shared" si="5"/>
        <v>571.47</v>
      </c>
      <c r="N85" s="1"/>
    </row>
    <row r="86" spans="1:14" x14ac:dyDescent="0.25">
      <c r="A86" s="13">
        <v>79</v>
      </c>
      <c r="B86" s="14" t="s">
        <v>82</v>
      </c>
      <c r="C86" s="14"/>
      <c r="D86" s="14"/>
      <c r="E86" s="14">
        <f t="shared" si="4"/>
        <v>0</v>
      </c>
      <c r="F86" s="14"/>
      <c r="G86" s="1"/>
      <c r="H86" s="1"/>
      <c r="I86" s="1"/>
      <c r="J86" s="1"/>
      <c r="K86" s="1">
        <v>137.30000000000001</v>
      </c>
      <c r="L86" s="1"/>
      <c r="M86" s="1">
        <f t="shared" si="5"/>
        <v>137.30000000000001</v>
      </c>
      <c r="N86" s="1"/>
    </row>
    <row r="87" spans="1:14" x14ac:dyDescent="0.25">
      <c r="A87" s="13">
        <v>80</v>
      </c>
      <c r="B87" s="14" t="s">
        <v>83</v>
      </c>
      <c r="C87" s="14"/>
      <c r="D87" s="14"/>
      <c r="E87" s="14">
        <f t="shared" si="4"/>
        <v>0</v>
      </c>
      <c r="F87" s="14"/>
      <c r="G87" s="1"/>
      <c r="H87" s="1"/>
      <c r="I87" s="1"/>
      <c r="J87" s="1"/>
      <c r="K87" s="1">
        <v>116.18</v>
      </c>
      <c r="L87" s="1"/>
      <c r="M87" s="1">
        <f t="shared" si="5"/>
        <v>116.18</v>
      </c>
      <c r="N87" s="1"/>
    </row>
    <row r="88" spans="1:14" x14ac:dyDescent="0.25">
      <c r="A88" s="13">
        <v>81</v>
      </c>
      <c r="B88" s="14" t="s">
        <v>84</v>
      </c>
      <c r="C88" s="14"/>
      <c r="D88" s="14"/>
      <c r="E88" s="14">
        <f t="shared" si="4"/>
        <v>0</v>
      </c>
      <c r="F88" s="14"/>
      <c r="G88" s="1"/>
      <c r="H88" s="1"/>
      <c r="I88" s="1"/>
      <c r="J88" s="1"/>
      <c r="K88" s="1">
        <v>130.18</v>
      </c>
      <c r="L88" s="1"/>
      <c r="M88" s="1">
        <f t="shared" si="5"/>
        <v>130.18</v>
      </c>
      <c r="N88" s="1"/>
    </row>
    <row r="89" spans="1:14" x14ac:dyDescent="0.25">
      <c r="A89" s="13">
        <v>82</v>
      </c>
      <c r="B89" s="14" t="s">
        <v>85</v>
      </c>
      <c r="C89" s="14"/>
      <c r="D89" s="14"/>
      <c r="E89" s="14">
        <f t="shared" si="4"/>
        <v>0</v>
      </c>
      <c r="F89" s="14"/>
      <c r="G89" s="1"/>
      <c r="H89" s="1"/>
      <c r="I89" s="1"/>
      <c r="J89" s="1"/>
      <c r="K89" s="1">
        <v>114.8</v>
      </c>
      <c r="L89" s="1"/>
      <c r="M89" s="1">
        <f t="shared" si="5"/>
        <v>114.8</v>
      </c>
      <c r="N89" s="1"/>
    </row>
    <row r="90" spans="1:14" x14ac:dyDescent="0.25">
      <c r="A90" s="13">
        <v>83</v>
      </c>
      <c r="B90" s="14" t="s">
        <v>86</v>
      </c>
      <c r="C90" s="14"/>
      <c r="D90" s="14"/>
      <c r="E90" s="14">
        <f t="shared" si="4"/>
        <v>0</v>
      </c>
      <c r="F90" s="14"/>
      <c r="G90" s="1"/>
      <c r="H90" s="1"/>
      <c r="I90" s="1"/>
      <c r="J90" s="1"/>
      <c r="K90" s="1">
        <v>116.18</v>
      </c>
      <c r="L90" s="1"/>
      <c r="M90" s="1">
        <f t="shared" si="5"/>
        <v>116.18</v>
      </c>
      <c r="N90" s="1"/>
    </row>
    <row r="91" spans="1:14" x14ac:dyDescent="0.25">
      <c r="A91" s="13">
        <v>84</v>
      </c>
      <c r="B91" s="14" t="s">
        <v>87</v>
      </c>
      <c r="C91" s="14"/>
      <c r="D91" s="14"/>
      <c r="E91" s="14">
        <f t="shared" si="4"/>
        <v>0</v>
      </c>
      <c r="F91" s="14"/>
      <c r="G91" s="1"/>
      <c r="H91" s="1"/>
      <c r="I91" s="1"/>
      <c r="J91" s="1"/>
      <c r="K91" s="1">
        <v>348.98</v>
      </c>
      <c r="L91" s="1"/>
      <c r="M91" s="1">
        <f t="shared" si="5"/>
        <v>348.98</v>
      </c>
      <c r="N91" s="1"/>
    </row>
    <row r="92" spans="1:14" x14ac:dyDescent="0.25">
      <c r="A92" s="13">
        <v>85</v>
      </c>
      <c r="B92" s="14" t="s">
        <v>88</v>
      </c>
      <c r="C92" s="14"/>
      <c r="D92" s="14"/>
      <c r="E92" s="14">
        <f t="shared" si="4"/>
        <v>0</v>
      </c>
      <c r="F92" s="14"/>
      <c r="G92" s="1"/>
      <c r="H92" s="1"/>
      <c r="I92" s="1"/>
      <c r="J92" s="1"/>
      <c r="K92" s="1">
        <v>220.41</v>
      </c>
      <c r="L92" s="1"/>
      <c r="M92" s="1">
        <f t="shared" si="5"/>
        <v>220.41</v>
      </c>
      <c r="N92" s="1"/>
    </row>
    <row r="93" spans="1:14" x14ac:dyDescent="0.25">
      <c r="A93" s="13">
        <v>86</v>
      </c>
      <c r="B93" s="14" t="s">
        <v>197</v>
      </c>
      <c r="C93" s="14"/>
      <c r="D93" s="14"/>
      <c r="E93" s="14">
        <f t="shared" si="4"/>
        <v>0</v>
      </c>
      <c r="F93" s="14"/>
      <c r="G93" s="1"/>
      <c r="H93" s="1"/>
      <c r="I93" s="1"/>
      <c r="J93" s="1"/>
      <c r="K93" s="1">
        <v>118.47</v>
      </c>
      <c r="L93" s="1"/>
      <c r="M93" s="1">
        <f t="shared" si="5"/>
        <v>118.47</v>
      </c>
      <c r="N93" s="1"/>
    </row>
    <row r="94" spans="1:14" x14ac:dyDescent="0.25">
      <c r="A94" s="13">
        <v>87</v>
      </c>
      <c r="B94" s="14" t="s">
        <v>89</v>
      </c>
      <c r="C94" s="14"/>
      <c r="D94" s="14"/>
      <c r="E94" s="14">
        <f t="shared" si="4"/>
        <v>0</v>
      </c>
      <c r="F94" s="14"/>
      <c r="G94" s="1"/>
      <c r="H94" s="1"/>
      <c r="I94" s="1"/>
      <c r="J94" s="1"/>
      <c r="K94" s="1">
        <v>155.88999999999999</v>
      </c>
      <c r="L94" s="1"/>
      <c r="M94" s="1">
        <f t="shared" si="5"/>
        <v>155.88999999999999</v>
      </c>
      <c r="N94" s="1"/>
    </row>
    <row r="95" spans="1:14" x14ac:dyDescent="0.25">
      <c r="A95" s="13">
        <v>88</v>
      </c>
      <c r="B95" s="14" t="s">
        <v>90</v>
      </c>
      <c r="C95" s="14"/>
      <c r="D95" s="14"/>
      <c r="E95" s="14">
        <f t="shared" si="4"/>
        <v>0</v>
      </c>
      <c r="F95" s="14"/>
      <c r="G95" s="1"/>
      <c r="H95" s="1"/>
      <c r="I95" s="1"/>
      <c r="J95" s="1"/>
      <c r="K95" s="1">
        <v>192.4</v>
      </c>
      <c r="L95" s="1"/>
      <c r="M95" s="1">
        <f t="shared" si="5"/>
        <v>192.4</v>
      </c>
      <c r="N95" s="1"/>
    </row>
    <row r="96" spans="1:14" x14ac:dyDescent="0.25">
      <c r="A96" s="13">
        <v>89</v>
      </c>
      <c r="B96" s="14" t="s">
        <v>91</v>
      </c>
      <c r="C96" s="14"/>
      <c r="D96" s="14"/>
      <c r="E96" s="14">
        <f t="shared" si="4"/>
        <v>0</v>
      </c>
      <c r="F96" s="14"/>
      <c r="G96" s="1">
        <v>68.31</v>
      </c>
      <c r="H96" s="1"/>
      <c r="I96" s="1">
        <v>274.36</v>
      </c>
      <c r="J96" s="1"/>
      <c r="K96" s="1">
        <v>552.17999999999995</v>
      </c>
      <c r="L96" s="1"/>
      <c r="M96" s="1">
        <f t="shared" si="5"/>
        <v>552.17999999999995</v>
      </c>
      <c r="N96" s="1"/>
    </row>
    <row r="97" spans="1:14" x14ac:dyDescent="0.25">
      <c r="A97" s="13">
        <v>90</v>
      </c>
      <c r="B97" s="14" t="s">
        <v>92</v>
      </c>
      <c r="C97" s="14"/>
      <c r="D97" s="14"/>
      <c r="E97" s="14">
        <f t="shared" si="4"/>
        <v>0</v>
      </c>
      <c r="F97" s="14"/>
      <c r="G97" s="1">
        <v>68.31</v>
      </c>
      <c r="H97" s="1"/>
      <c r="I97" s="1">
        <v>274.36</v>
      </c>
      <c r="J97" s="1"/>
      <c r="K97" s="1">
        <v>554.71</v>
      </c>
      <c r="L97" s="1"/>
      <c r="M97" s="1">
        <f t="shared" si="5"/>
        <v>554.71</v>
      </c>
      <c r="N97" s="1"/>
    </row>
    <row r="98" spans="1:14" x14ac:dyDescent="0.25">
      <c r="A98" s="13">
        <v>91</v>
      </c>
      <c r="B98" s="14" t="s">
        <v>93</v>
      </c>
      <c r="C98" s="14"/>
      <c r="D98" s="14"/>
      <c r="E98" s="14">
        <f t="shared" si="4"/>
        <v>0</v>
      </c>
      <c r="F98" s="14"/>
      <c r="G98" s="1"/>
      <c r="H98" s="1"/>
      <c r="I98" s="1"/>
      <c r="J98" s="1"/>
      <c r="K98" s="1">
        <v>197.45</v>
      </c>
      <c r="L98" s="1"/>
      <c r="M98" s="1">
        <f t="shared" si="5"/>
        <v>197.45</v>
      </c>
      <c r="N98" s="1"/>
    </row>
    <row r="99" spans="1:14" x14ac:dyDescent="0.25">
      <c r="A99" s="13">
        <v>92</v>
      </c>
      <c r="B99" s="14" t="s">
        <v>94</v>
      </c>
      <c r="C99" s="14"/>
      <c r="D99" s="14"/>
      <c r="E99" s="14">
        <f t="shared" si="4"/>
        <v>0</v>
      </c>
      <c r="F99" s="14"/>
      <c r="G99" s="1"/>
      <c r="H99" s="1"/>
      <c r="I99" s="1"/>
      <c r="J99" s="1"/>
      <c r="K99" s="1">
        <v>142.35</v>
      </c>
      <c r="L99" s="1"/>
      <c r="M99" s="1">
        <f t="shared" si="5"/>
        <v>142.35</v>
      </c>
      <c r="N99" s="1"/>
    </row>
    <row r="100" spans="1:14" x14ac:dyDescent="0.25">
      <c r="A100" s="13">
        <v>93</v>
      </c>
      <c r="B100" s="14" t="s">
        <v>95</v>
      </c>
      <c r="C100" s="14"/>
      <c r="D100" s="14"/>
      <c r="E100" s="14">
        <f t="shared" si="4"/>
        <v>0</v>
      </c>
      <c r="F100" s="14"/>
      <c r="G100" s="1"/>
      <c r="H100" s="1"/>
      <c r="I100" s="1"/>
      <c r="J100" s="1"/>
      <c r="K100" s="1">
        <v>189.87</v>
      </c>
      <c r="L100" s="1"/>
      <c r="M100" s="1">
        <f t="shared" si="5"/>
        <v>189.87</v>
      </c>
      <c r="N100" s="1"/>
    </row>
    <row r="101" spans="1:14" x14ac:dyDescent="0.25">
      <c r="A101" s="13">
        <v>94</v>
      </c>
      <c r="B101" s="14" t="s">
        <v>96</v>
      </c>
      <c r="C101" s="14"/>
      <c r="D101" s="14"/>
      <c r="E101" s="14">
        <f t="shared" si="4"/>
        <v>0</v>
      </c>
      <c r="F101" s="14"/>
      <c r="G101" s="1">
        <v>68.31</v>
      </c>
      <c r="H101" s="1"/>
      <c r="I101" s="1">
        <v>274.36</v>
      </c>
      <c r="J101" s="1"/>
      <c r="K101" s="1">
        <v>537.49</v>
      </c>
      <c r="L101" s="1"/>
      <c r="M101" s="1">
        <f t="shared" si="5"/>
        <v>537.49</v>
      </c>
      <c r="N101" s="1"/>
    </row>
    <row r="102" spans="1:14" x14ac:dyDescent="0.25">
      <c r="A102" s="13">
        <v>95</v>
      </c>
      <c r="B102" s="14" t="s">
        <v>97</v>
      </c>
      <c r="C102" s="14"/>
      <c r="D102" s="14"/>
      <c r="E102" s="14">
        <f t="shared" si="4"/>
        <v>0</v>
      </c>
      <c r="F102" s="14"/>
      <c r="G102" s="1"/>
      <c r="H102" s="1"/>
      <c r="I102" s="1"/>
      <c r="J102" s="1"/>
      <c r="K102" s="1">
        <v>156.58000000000001</v>
      </c>
      <c r="L102" s="1"/>
      <c r="M102" s="1">
        <f t="shared" si="5"/>
        <v>156.58000000000001</v>
      </c>
      <c r="N102" s="1"/>
    </row>
    <row r="103" spans="1:14" x14ac:dyDescent="0.25">
      <c r="A103" s="13">
        <v>96</v>
      </c>
      <c r="B103" s="14" t="s">
        <v>99</v>
      </c>
      <c r="C103" s="14"/>
      <c r="D103" s="14"/>
      <c r="E103" s="14">
        <f t="shared" si="4"/>
        <v>0</v>
      </c>
      <c r="F103" s="14"/>
      <c r="G103" s="1"/>
      <c r="H103" s="1"/>
      <c r="I103" s="1"/>
      <c r="J103" s="1"/>
      <c r="K103" s="1">
        <v>218.57</v>
      </c>
      <c r="L103" s="1"/>
      <c r="M103" s="1">
        <f t="shared" si="5"/>
        <v>218.57</v>
      </c>
      <c r="N103" s="1"/>
    </row>
    <row r="104" spans="1:14" x14ac:dyDescent="0.25">
      <c r="A104" s="13">
        <v>97</v>
      </c>
      <c r="B104" s="14" t="s">
        <v>100</v>
      </c>
      <c r="C104" s="14">
        <v>2.2400000000000002</v>
      </c>
      <c r="D104" s="14"/>
      <c r="E104" s="14">
        <f t="shared" si="4"/>
        <v>2.2400000000000002</v>
      </c>
      <c r="F104" s="14">
        <v>96.54</v>
      </c>
      <c r="G104" s="1">
        <v>367.78</v>
      </c>
      <c r="H104" s="1"/>
      <c r="I104" s="1"/>
      <c r="K104" s="1">
        <v>1198.7</v>
      </c>
      <c r="L104" s="1"/>
      <c r="M104" s="1">
        <f t="shared" si="5"/>
        <v>1198.7</v>
      </c>
      <c r="N104" s="1"/>
    </row>
    <row r="105" spans="1:14" x14ac:dyDescent="0.25">
      <c r="A105" s="13">
        <v>98</v>
      </c>
      <c r="B105" s="14" t="s">
        <v>101</v>
      </c>
      <c r="C105" s="14">
        <v>1.1200000000000001</v>
      </c>
      <c r="D105" s="14"/>
      <c r="E105" s="14">
        <f t="shared" si="4"/>
        <v>1.1200000000000001</v>
      </c>
      <c r="F105" s="14">
        <v>48.27</v>
      </c>
      <c r="G105" s="1">
        <v>183.89</v>
      </c>
      <c r="H105" s="1"/>
      <c r="I105" s="1"/>
      <c r="J105" s="1"/>
      <c r="K105" s="1">
        <v>511.87</v>
      </c>
      <c r="L105" s="1"/>
      <c r="M105" s="1">
        <f t="shared" si="5"/>
        <v>511.87</v>
      </c>
      <c r="N105" s="1"/>
    </row>
    <row r="106" spans="1:14" x14ac:dyDescent="0.25">
      <c r="A106" s="13">
        <v>99</v>
      </c>
      <c r="B106" s="14" t="s">
        <v>102</v>
      </c>
      <c r="C106" s="14"/>
      <c r="D106" s="14"/>
      <c r="E106" s="14">
        <f t="shared" si="4"/>
        <v>0</v>
      </c>
      <c r="F106" s="14"/>
      <c r="G106" s="1">
        <v>68.31</v>
      </c>
      <c r="H106" s="1"/>
      <c r="I106" s="1">
        <v>274.36</v>
      </c>
      <c r="J106" s="1"/>
      <c r="K106" s="1">
        <v>548.97</v>
      </c>
      <c r="L106" s="1"/>
      <c r="M106" s="1">
        <f t="shared" si="5"/>
        <v>548.97</v>
      </c>
      <c r="N106" s="1"/>
    </row>
    <row r="107" spans="1:14" x14ac:dyDescent="0.25">
      <c r="A107" s="13">
        <v>100</v>
      </c>
      <c r="B107" s="14" t="s">
        <v>103</v>
      </c>
      <c r="C107" s="14"/>
      <c r="D107" s="14"/>
      <c r="E107" s="14">
        <f t="shared" si="4"/>
        <v>0</v>
      </c>
      <c r="F107" s="14"/>
      <c r="G107" s="1"/>
      <c r="H107" s="1"/>
      <c r="I107" s="1"/>
      <c r="J107" s="1"/>
      <c r="K107" s="1">
        <v>247.73</v>
      </c>
      <c r="L107" s="1"/>
      <c r="M107" s="1">
        <f t="shared" si="5"/>
        <v>247.73</v>
      </c>
      <c r="N107" s="1"/>
    </row>
    <row r="108" spans="1:14" x14ac:dyDescent="0.25">
      <c r="A108" s="13">
        <v>101</v>
      </c>
      <c r="B108" s="14" t="s">
        <v>104</v>
      </c>
      <c r="C108" s="14"/>
      <c r="D108" s="14"/>
      <c r="E108" s="14">
        <f t="shared" si="4"/>
        <v>0</v>
      </c>
      <c r="F108" s="14"/>
      <c r="G108" s="1"/>
      <c r="H108" s="1"/>
      <c r="I108" s="1"/>
      <c r="J108" s="1"/>
      <c r="K108" s="1">
        <v>307.43</v>
      </c>
      <c r="L108" s="1"/>
      <c r="M108" s="1">
        <f t="shared" si="5"/>
        <v>307.43</v>
      </c>
      <c r="N108" s="1"/>
    </row>
    <row r="109" spans="1:14" x14ac:dyDescent="0.25">
      <c r="A109" s="13">
        <v>102</v>
      </c>
      <c r="B109" s="14" t="s">
        <v>105</v>
      </c>
      <c r="C109" s="14"/>
      <c r="D109" s="14"/>
      <c r="E109" s="14">
        <f t="shared" si="4"/>
        <v>0</v>
      </c>
      <c r="F109" s="14"/>
      <c r="G109" s="1"/>
      <c r="H109" s="1"/>
      <c r="I109" s="1"/>
      <c r="J109" s="1"/>
      <c r="K109" s="1">
        <v>571.46</v>
      </c>
      <c r="L109" s="1">
        <v>1150.32</v>
      </c>
      <c r="M109" s="1">
        <f t="shared" si="5"/>
        <v>1721.78</v>
      </c>
      <c r="N109" s="1"/>
    </row>
    <row r="110" spans="1:14" x14ac:dyDescent="0.25">
      <c r="A110" s="13">
        <v>103</v>
      </c>
      <c r="B110" s="14" t="s">
        <v>106</v>
      </c>
      <c r="C110" s="14"/>
      <c r="D110" s="14"/>
      <c r="E110" s="14">
        <f t="shared" si="4"/>
        <v>0</v>
      </c>
      <c r="F110" s="14"/>
      <c r="G110" s="1"/>
      <c r="H110" s="1"/>
      <c r="I110" s="1">
        <v>435.49</v>
      </c>
      <c r="J110" s="1"/>
      <c r="K110" s="1">
        <v>849.22</v>
      </c>
      <c r="L110" s="1">
        <v>918.96</v>
      </c>
      <c r="M110" s="1">
        <f t="shared" si="5"/>
        <v>1768.18</v>
      </c>
      <c r="N110" s="1"/>
    </row>
    <row r="111" spans="1:14" x14ac:dyDescent="0.25">
      <c r="A111" s="13">
        <v>104</v>
      </c>
      <c r="B111" s="14" t="s">
        <v>107</v>
      </c>
      <c r="C111" s="14"/>
      <c r="D111" s="14"/>
      <c r="E111" s="14">
        <f t="shared" si="4"/>
        <v>0</v>
      </c>
      <c r="F111" s="14"/>
      <c r="G111" s="1"/>
      <c r="H111" s="1"/>
      <c r="I111" s="1"/>
      <c r="J111" s="1"/>
      <c r="K111" s="1">
        <v>234.18</v>
      </c>
      <c r="L111" s="1"/>
      <c r="M111" s="1">
        <f t="shared" si="5"/>
        <v>234.18</v>
      </c>
      <c r="N111" s="1"/>
    </row>
    <row r="112" spans="1:14" x14ac:dyDescent="0.25">
      <c r="A112" s="13">
        <v>105</v>
      </c>
      <c r="B112" s="14" t="s">
        <v>108</v>
      </c>
      <c r="C112" s="14"/>
      <c r="D112" s="14"/>
      <c r="E112" s="14">
        <f t="shared" si="4"/>
        <v>0</v>
      </c>
      <c r="F112" s="14"/>
      <c r="G112" s="1"/>
      <c r="H112" s="1"/>
      <c r="I112" s="1"/>
      <c r="J112" s="1"/>
      <c r="K112" s="1">
        <v>283.55</v>
      </c>
      <c r="L112" s="1"/>
      <c r="M112" s="1">
        <f t="shared" si="5"/>
        <v>283.55</v>
      </c>
      <c r="N112" s="1"/>
    </row>
    <row r="113" spans="1:14" x14ac:dyDescent="0.25">
      <c r="A113" s="13">
        <v>106</v>
      </c>
      <c r="B113" s="14" t="s">
        <v>109</v>
      </c>
      <c r="C113" s="14"/>
      <c r="D113" s="14"/>
      <c r="E113" s="14">
        <f t="shared" si="4"/>
        <v>0</v>
      </c>
      <c r="F113" s="14"/>
      <c r="G113" s="1"/>
      <c r="H113" s="1"/>
      <c r="I113" s="1"/>
      <c r="J113" s="1">
        <v>82.4</v>
      </c>
      <c r="K113" s="1">
        <v>691.18</v>
      </c>
      <c r="L113" s="1">
        <v>2195.59</v>
      </c>
      <c r="M113" s="1">
        <f t="shared" si="5"/>
        <v>2886.77</v>
      </c>
      <c r="N113" s="1"/>
    </row>
    <row r="114" spans="1:14" x14ac:dyDescent="0.25">
      <c r="A114" s="13">
        <v>107</v>
      </c>
      <c r="B114" s="14" t="s">
        <v>110</v>
      </c>
      <c r="C114" s="14"/>
      <c r="D114" s="14"/>
      <c r="E114" s="14">
        <f t="shared" si="4"/>
        <v>0</v>
      </c>
      <c r="F114" s="14"/>
      <c r="G114" s="1"/>
      <c r="H114" s="1"/>
      <c r="I114" s="1"/>
      <c r="J114" s="1">
        <v>60.94</v>
      </c>
      <c r="K114" s="1">
        <v>511.19</v>
      </c>
      <c r="L114" s="1">
        <v>1471.64</v>
      </c>
      <c r="M114" s="1">
        <f t="shared" si="5"/>
        <v>1982.8300000000002</v>
      </c>
      <c r="N114" s="1"/>
    </row>
    <row r="115" spans="1:14" x14ac:dyDescent="0.25">
      <c r="A115" s="13">
        <v>108</v>
      </c>
      <c r="B115" s="14" t="s">
        <v>111</v>
      </c>
      <c r="C115" s="14"/>
      <c r="D115" s="14"/>
      <c r="E115" s="14">
        <f t="shared" si="4"/>
        <v>0</v>
      </c>
      <c r="F115" s="14"/>
      <c r="G115" s="1"/>
      <c r="H115" s="1"/>
      <c r="I115" s="1"/>
      <c r="J115" s="1">
        <v>58.27</v>
      </c>
      <c r="K115" s="1">
        <v>488.73</v>
      </c>
      <c r="L115" s="1">
        <v>1466.79</v>
      </c>
      <c r="M115" s="1">
        <f t="shared" si="5"/>
        <v>1955.52</v>
      </c>
      <c r="N115" s="1"/>
    </row>
    <row r="116" spans="1:14" x14ac:dyDescent="0.25">
      <c r="A116" s="13">
        <v>109</v>
      </c>
      <c r="B116" s="14" t="s">
        <v>112</v>
      </c>
      <c r="C116" s="14"/>
      <c r="D116" s="14"/>
      <c r="E116" s="14">
        <f t="shared" si="4"/>
        <v>0</v>
      </c>
      <c r="F116" s="14"/>
      <c r="G116" s="1"/>
      <c r="H116" s="1"/>
      <c r="I116" s="1"/>
      <c r="J116" s="1">
        <v>81.23</v>
      </c>
      <c r="K116" s="1">
        <v>681.37</v>
      </c>
      <c r="L116" s="1">
        <v>734.59</v>
      </c>
      <c r="M116" s="1">
        <f t="shared" si="5"/>
        <v>1415.96</v>
      </c>
      <c r="N116" s="1"/>
    </row>
    <row r="117" spans="1:14" x14ac:dyDescent="0.25">
      <c r="A117" s="13">
        <v>110</v>
      </c>
      <c r="B117" s="14" t="s">
        <v>113</v>
      </c>
      <c r="C117" s="14"/>
      <c r="D117" s="14"/>
      <c r="E117" s="14">
        <f t="shared" si="4"/>
        <v>0</v>
      </c>
      <c r="F117" s="14"/>
      <c r="G117" s="1"/>
      <c r="H117" s="1"/>
      <c r="I117" s="1"/>
      <c r="J117" s="1"/>
      <c r="K117" s="1">
        <v>316.38</v>
      </c>
      <c r="L117" s="1"/>
      <c r="M117" s="1">
        <f t="shared" si="5"/>
        <v>316.38</v>
      </c>
      <c r="N117" s="1"/>
    </row>
    <row r="118" spans="1:14" x14ac:dyDescent="0.25">
      <c r="A118" s="13">
        <v>111</v>
      </c>
      <c r="B118" s="14" t="s">
        <v>114</v>
      </c>
      <c r="C118" s="14"/>
      <c r="D118" s="14"/>
      <c r="E118" s="14">
        <f t="shared" si="4"/>
        <v>0</v>
      </c>
      <c r="F118" s="14"/>
      <c r="G118" s="1"/>
      <c r="H118" s="1"/>
      <c r="I118" s="1"/>
      <c r="J118" s="1"/>
      <c r="K118" s="1">
        <v>71.63</v>
      </c>
      <c r="L118" s="1"/>
      <c r="M118" s="1">
        <f t="shared" si="5"/>
        <v>71.63</v>
      </c>
      <c r="N118" s="1"/>
    </row>
    <row r="119" spans="1:14" x14ac:dyDescent="0.25">
      <c r="A119" s="13">
        <v>112</v>
      </c>
      <c r="B119" s="14" t="s">
        <v>115</v>
      </c>
      <c r="C119" s="14">
        <v>14.96</v>
      </c>
      <c r="D119" s="14">
        <v>0.3</v>
      </c>
      <c r="E119" s="14">
        <v>15.26</v>
      </c>
      <c r="F119" s="14">
        <v>2720.62</v>
      </c>
      <c r="G119" s="1">
        <v>6304.98</v>
      </c>
      <c r="H119" s="1"/>
      <c r="I119" s="1">
        <v>3048.43</v>
      </c>
      <c r="J119" s="1"/>
      <c r="K119" s="1">
        <v>16827.189999999999</v>
      </c>
      <c r="L119" s="1">
        <f>405.96+92.47</f>
        <v>498.42999999999995</v>
      </c>
      <c r="M119" s="1">
        <f t="shared" si="5"/>
        <v>17325.62</v>
      </c>
      <c r="N119" s="1"/>
    </row>
    <row r="120" spans="1:14" x14ac:dyDescent="0.25">
      <c r="A120" s="13">
        <v>113</v>
      </c>
      <c r="B120" s="14" t="s">
        <v>116</v>
      </c>
      <c r="C120" s="14"/>
      <c r="D120" s="14"/>
      <c r="E120" s="14">
        <f t="shared" si="4"/>
        <v>0</v>
      </c>
      <c r="F120" s="14"/>
      <c r="G120" s="1"/>
      <c r="H120" s="1"/>
      <c r="I120" s="1"/>
      <c r="J120" s="1"/>
      <c r="K120" s="1">
        <v>732.63</v>
      </c>
      <c r="L120" s="1"/>
      <c r="M120" s="1">
        <f t="shared" si="5"/>
        <v>732.63</v>
      </c>
      <c r="N120" s="1"/>
    </row>
    <row r="121" spans="1:14" x14ac:dyDescent="0.25">
      <c r="A121" s="13">
        <v>114</v>
      </c>
      <c r="B121" s="14" t="s">
        <v>117</v>
      </c>
      <c r="C121" s="14">
        <v>0.85</v>
      </c>
      <c r="D121" s="14">
        <v>0.3</v>
      </c>
      <c r="E121" s="14">
        <f t="shared" si="4"/>
        <v>1.1499999999999999</v>
      </c>
      <c r="F121" s="14">
        <v>1676.1</v>
      </c>
      <c r="G121" s="1">
        <v>3321.99</v>
      </c>
      <c r="H121" s="1"/>
      <c r="I121" s="1">
        <v>435.49</v>
      </c>
      <c r="J121" s="1"/>
      <c r="K121" s="1">
        <v>6975.15</v>
      </c>
      <c r="L121" s="1">
        <v>123.3</v>
      </c>
      <c r="M121" s="1">
        <f t="shared" si="5"/>
        <v>7098.45</v>
      </c>
      <c r="N121" s="1"/>
    </row>
    <row r="122" spans="1:14" x14ac:dyDescent="0.25">
      <c r="A122" s="13">
        <v>115</v>
      </c>
      <c r="B122" s="14" t="s">
        <v>118</v>
      </c>
      <c r="C122" s="14"/>
      <c r="D122" s="14"/>
      <c r="E122" s="14">
        <f t="shared" si="4"/>
        <v>0</v>
      </c>
      <c r="F122" s="14"/>
      <c r="G122" s="1"/>
      <c r="H122" s="1"/>
      <c r="I122" s="1"/>
      <c r="J122" s="1"/>
      <c r="K122" s="1">
        <v>151.99</v>
      </c>
      <c r="L122" s="1"/>
      <c r="M122" s="1">
        <f t="shared" si="5"/>
        <v>151.99</v>
      </c>
      <c r="N122" s="1"/>
    </row>
    <row r="123" spans="1:14" x14ac:dyDescent="0.25">
      <c r="A123" s="13">
        <v>116</v>
      </c>
      <c r="B123" s="14" t="s">
        <v>119</v>
      </c>
      <c r="C123" s="14"/>
      <c r="D123" s="14"/>
      <c r="E123" s="14">
        <f t="shared" si="4"/>
        <v>0</v>
      </c>
      <c r="F123" s="14"/>
      <c r="G123" s="1"/>
      <c r="H123" s="1"/>
      <c r="I123" s="1"/>
      <c r="J123" s="1"/>
      <c r="K123" s="1">
        <v>111.13</v>
      </c>
      <c r="L123" s="1"/>
      <c r="M123" s="1">
        <f t="shared" si="5"/>
        <v>111.13</v>
      </c>
      <c r="N123" s="1"/>
    </row>
    <row r="124" spans="1:14" x14ac:dyDescent="0.25">
      <c r="A124" s="13">
        <v>117</v>
      </c>
      <c r="B124" s="14" t="s">
        <v>120</v>
      </c>
      <c r="C124" s="14"/>
      <c r="D124" s="14"/>
      <c r="E124" s="14">
        <f t="shared" si="4"/>
        <v>0</v>
      </c>
      <c r="F124" s="14"/>
      <c r="G124" s="1"/>
      <c r="H124" s="1"/>
      <c r="I124" s="1"/>
      <c r="J124" s="1"/>
      <c r="K124" s="1">
        <v>297.32</v>
      </c>
      <c r="L124" s="1"/>
      <c r="M124" s="1">
        <f t="shared" si="5"/>
        <v>297.32</v>
      </c>
      <c r="N124" s="1"/>
    </row>
    <row r="125" spans="1:14" x14ac:dyDescent="0.25">
      <c r="A125" s="13">
        <v>118</v>
      </c>
      <c r="B125" s="14" t="s">
        <v>122</v>
      </c>
      <c r="C125" s="14">
        <v>2.04</v>
      </c>
      <c r="D125" s="14">
        <v>0.3</v>
      </c>
      <c r="E125" s="14">
        <f t="shared" si="4"/>
        <v>2.34</v>
      </c>
      <c r="F125" s="14">
        <v>1747.21</v>
      </c>
      <c r="G125" s="1">
        <v>3481.61</v>
      </c>
      <c r="H125" s="1"/>
      <c r="I125" s="1">
        <v>435.49</v>
      </c>
      <c r="J125" s="1"/>
      <c r="K125" s="1">
        <v>7999.36</v>
      </c>
      <c r="L125" s="1">
        <v>100.5</v>
      </c>
      <c r="M125" s="1">
        <f t="shared" si="5"/>
        <v>8099.86</v>
      </c>
      <c r="N125" s="1"/>
    </row>
    <row r="126" spans="1:14" x14ac:dyDescent="0.25">
      <c r="A126" s="13">
        <v>119</v>
      </c>
      <c r="B126" s="14" t="s">
        <v>123</v>
      </c>
      <c r="C126" s="14"/>
      <c r="D126" s="14"/>
      <c r="E126" s="14">
        <f t="shared" si="4"/>
        <v>0</v>
      </c>
      <c r="F126" s="14"/>
      <c r="G126" s="1"/>
      <c r="H126" s="1"/>
      <c r="I126" s="1"/>
      <c r="J126" s="1"/>
      <c r="K126" s="1">
        <v>104.46</v>
      </c>
      <c r="L126" s="1"/>
      <c r="M126" s="1">
        <f t="shared" si="5"/>
        <v>104.46</v>
      </c>
      <c r="N126" s="1"/>
    </row>
    <row r="127" spans="1:14" x14ac:dyDescent="0.25">
      <c r="A127" s="13">
        <v>120</v>
      </c>
      <c r="B127" s="14" t="s">
        <v>124</v>
      </c>
      <c r="C127" s="14"/>
      <c r="D127" s="14"/>
      <c r="E127" s="14">
        <f t="shared" si="4"/>
        <v>0</v>
      </c>
      <c r="F127" s="14"/>
      <c r="G127" s="1"/>
      <c r="H127" s="1"/>
      <c r="I127" s="1"/>
      <c r="J127" s="1"/>
      <c r="K127" s="1">
        <v>135.01</v>
      </c>
      <c r="L127" s="1"/>
      <c r="M127" s="1">
        <f t="shared" si="5"/>
        <v>135.01</v>
      </c>
      <c r="N127" s="1"/>
    </row>
    <row r="128" spans="1:14" x14ac:dyDescent="0.25">
      <c r="A128" s="13">
        <v>121</v>
      </c>
      <c r="B128" s="14" t="s">
        <v>125</v>
      </c>
      <c r="C128" s="14">
        <v>0.6</v>
      </c>
      <c r="D128" s="14"/>
      <c r="E128" s="14">
        <f t="shared" si="4"/>
        <v>0.6</v>
      </c>
      <c r="F128" s="14">
        <v>25.86</v>
      </c>
      <c r="G128" s="1">
        <v>75.78</v>
      </c>
      <c r="H128" s="1"/>
      <c r="I128" s="1">
        <v>435.49</v>
      </c>
      <c r="J128" s="1"/>
      <c r="K128" s="1">
        <v>1347.39</v>
      </c>
      <c r="L128" s="1"/>
      <c r="M128" s="1">
        <f t="shared" si="5"/>
        <v>1347.39</v>
      </c>
      <c r="N128" s="1"/>
    </row>
    <row r="129" spans="1:14" x14ac:dyDescent="0.25">
      <c r="A129" s="13">
        <v>122</v>
      </c>
      <c r="B129" s="14" t="s">
        <v>126</v>
      </c>
      <c r="C129" s="14"/>
      <c r="D129" s="14"/>
      <c r="E129" s="14">
        <f t="shared" si="4"/>
        <v>0</v>
      </c>
      <c r="F129" s="14"/>
      <c r="G129" s="1"/>
      <c r="H129" s="1"/>
      <c r="I129" s="1"/>
      <c r="J129" s="1"/>
      <c r="K129" s="1">
        <v>192.63</v>
      </c>
      <c r="L129" s="1"/>
      <c r="M129" s="1">
        <f t="shared" si="5"/>
        <v>192.63</v>
      </c>
      <c r="N129" s="1"/>
    </row>
    <row r="130" spans="1:14" x14ac:dyDescent="0.25">
      <c r="A130" s="13">
        <v>123</v>
      </c>
      <c r="B130" s="14" t="s">
        <v>127</v>
      </c>
      <c r="C130" s="14"/>
      <c r="D130" s="14"/>
      <c r="E130" s="14">
        <f t="shared" ref="E130:E172" si="6">SUM(C130:D130)</f>
        <v>0</v>
      </c>
      <c r="F130" s="14"/>
      <c r="G130" s="1"/>
      <c r="H130" s="1"/>
      <c r="I130" s="1"/>
      <c r="J130" s="1"/>
      <c r="K130" s="1">
        <v>311.33</v>
      </c>
      <c r="L130" s="1"/>
      <c r="M130" s="1">
        <f t="shared" si="5"/>
        <v>311.33</v>
      </c>
      <c r="N130" s="1"/>
    </row>
    <row r="131" spans="1:14" x14ac:dyDescent="0.25">
      <c r="A131" s="13">
        <v>124</v>
      </c>
      <c r="B131" s="14" t="s">
        <v>128</v>
      </c>
      <c r="C131" s="14"/>
      <c r="D131" s="14"/>
      <c r="E131" s="14">
        <f t="shared" si="6"/>
        <v>0</v>
      </c>
      <c r="F131" s="14"/>
      <c r="G131" s="1"/>
      <c r="H131" s="1"/>
      <c r="I131" s="1"/>
      <c r="J131" s="1"/>
      <c r="K131" s="1">
        <v>251.86</v>
      </c>
      <c r="L131" s="1"/>
      <c r="M131" s="1">
        <f t="shared" si="5"/>
        <v>251.86</v>
      </c>
      <c r="N131" s="1"/>
    </row>
    <row r="132" spans="1:14" x14ac:dyDescent="0.25">
      <c r="A132" s="13">
        <v>125</v>
      </c>
      <c r="B132" s="14" t="s">
        <v>129</v>
      </c>
      <c r="C132" s="14"/>
      <c r="D132" s="14"/>
      <c r="E132" s="14">
        <f t="shared" si="6"/>
        <v>0</v>
      </c>
      <c r="F132" s="14"/>
      <c r="G132" s="1"/>
      <c r="H132" s="1"/>
      <c r="I132" s="1"/>
      <c r="J132" s="1"/>
      <c r="K132" s="1">
        <v>337.04</v>
      </c>
      <c r="L132" s="1"/>
      <c r="M132" s="1">
        <f t="shared" si="5"/>
        <v>337.04</v>
      </c>
      <c r="N132" s="1"/>
    </row>
    <row r="133" spans="1:14" x14ac:dyDescent="0.25">
      <c r="A133" s="13">
        <v>126</v>
      </c>
      <c r="B133" s="14" t="s">
        <v>130</v>
      </c>
      <c r="C133" s="14"/>
      <c r="D133" s="14"/>
      <c r="E133" s="14">
        <f t="shared" si="6"/>
        <v>0</v>
      </c>
      <c r="F133" s="14"/>
      <c r="G133" s="1"/>
      <c r="H133" s="1"/>
      <c r="I133" s="1"/>
      <c r="J133" s="1"/>
      <c r="K133" s="1">
        <v>282.86</v>
      </c>
      <c r="L133" s="1"/>
      <c r="M133" s="1">
        <f t="shared" si="5"/>
        <v>282.86</v>
      </c>
      <c r="N133" s="1"/>
    </row>
    <row r="134" spans="1:14" x14ac:dyDescent="0.25">
      <c r="A134" s="13">
        <v>127</v>
      </c>
      <c r="B134" s="14" t="s">
        <v>131</v>
      </c>
      <c r="C134" s="14"/>
      <c r="D134" s="14"/>
      <c r="E134" s="14">
        <f t="shared" si="6"/>
        <v>0</v>
      </c>
      <c r="F134" s="14"/>
      <c r="G134" s="1"/>
      <c r="H134" s="1"/>
      <c r="I134" s="1"/>
      <c r="J134" s="1"/>
      <c r="K134" s="1">
        <v>270.69</v>
      </c>
      <c r="L134" s="1"/>
      <c r="M134" s="1">
        <f t="shared" si="5"/>
        <v>270.69</v>
      </c>
      <c r="N134" s="1"/>
    </row>
    <row r="135" spans="1:14" x14ac:dyDescent="0.25">
      <c r="A135" s="13">
        <v>128</v>
      </c>
      <c r="B135" s="14" t="s">
        <v>132</v>
      </c>
      <c r="C135" s="14"/>
      <c r="D135" s="14"/>
      <c r="E135" s="14">
        <f t="shared" si="6"/>
        <v>0</v>
      </c>
      <c r="F135" s="14"/>
      <c r="G135" s="1"/>
      <c r="H135" s="1"/>
      <c r="I135" s="1"/>
      <c r="J135" s="1"/>
      <c r="K135" s="1">
        <v>247.27</v>
      </c>
      <c r="L135" s="1"/>
      <c r="M135" s="1">
        <f t="shared" si="5"/>
        <v>247.27</v>
      </c>
      <c r="N135" s="1"/>
    </row>
    <row r="136" spans="1:14" x14ac:dyDescent="0.25">
      <c r="A136" s="13">
        <v>129</v>
      </c>
      <c r="B136" s="14" t="s">
        <v>133</v>
      </c>
      <c r="C136" s="14"/>
      <c r="D136" s="14"/>
      <c r="E136" s="14">
        <f t="shared" si="6"/>
        <v>0</v>
      </c>
      <c r="F136" s="14"/>
      <c r="G136" s="1"/>
      <c r="H136" s="1"/>
      <c r="I136" s="1"/>
      <c r="J136" s="1"/>
      <c r="K136" s="1">
        <v>142.58000000000001</v>
      </c>
      <c r="L136" s="1"/>
      <c r="M136" s="1">
        <f t="shared" ref="M136:M172" si="7">K136+L136</f>
        <v>142.58000000000001</v>
      </c>
      <c r="N136" s="1"/>
    </row>
    <row r="137" spans="1:14" x14ac:dyDescent="0.25">
      <c r="A137" s="13">
        <v>130</v>
      </c>
      <c r="B137" s="14" t="s">
        <v>134</v>
      </c>
      <c r="C137" s="14"/>
      <c r="D137" s="14"/>
      <c r="E137" s="14">
        <f t="shared" si="6"/>
        <v>0</v>
      </c>
      <c r="F137" s="14"/>
      <c r="G137" s="1"/>
      <c r="H137" s="1"/>
      <c r="I137" s="1"/>
      <c r="J137" s="1"/>
      <c r="K137" s="1">
        <v>538.16999999999996</v>
      </c>
      <c r="L137" s="1"/>
      <c r="M137" s="1">
        <f t="shared" si="7"/>
        <v>538.16999999999996</v>
      </c>
      <c r="N137" s="1"/>
    </row>
    <row r="138" spans="1:14" x14ac:dyDescent="0.25">
      <c r="A138" s="13">
        <v>131</v>
      </c>
      <c r="B138" s="14" t="s">
        <v>135</v>
      </c>
      <c r="C138" s="14"/>
      <c r="D138" s="14"/>
      <c r="E138" s="14">
        <f t="shared" si="6"/>
        <v>0</v>
      </c>
      <c r="F138" s="14">
        <v>876.74</v>
      </c>
      <c r="G138" s="1">
        <v>1696.68</v>
      </c>
      <c r="H138" s="1"/>
      <c r="I138" s="1"/>
      <c r="J138" s="1">
        <v>274.24</v>
      </c>
      <c r="K138" s="1">
        <v>4972.6400000000003</v>
      </c>
      <c r="L138" s="1"/>
      <c r="M138" s="1">
        <f t="shared" si="7"/>
        <v>4972.6400000000003</v>
      </c>
      <c r="N138" s="1"/>
    </row>
    <row r="139" spans="1:14" x14ac:dyDescent="0.25">
      <c r="A139" s="13">
        <v>132</v>
      </c>
      <c r="B139" s="14" t="s">
        <v>136</v>
      </c>
      <c r="C139" s="14"/>
      <c r="D139" s="14">
        <v>1.44</v>
      </c>
      <c r="E139" s="14">
        <f t="shared" si="6"/>
        <v>1.44</v>
      </c>
      <c r="F139" s="14">
        <v>1200.6300000000001</v>
      </c>
      <c r="G139" s="1">
        <v>2439.8200000000002</v>
      </c>
      <c r="H139" s="1"/>
      <c r="I139" s="1"/>
      <c r="J139" s="1">
        <v>311.43</v>
      </c>
      <c r="K139" s="1">
        <v>6454.98</v>
      </c>
      <c r="L139" s="1"/>
      <c r="M139" s="1">
        <f t="shared" si="7"/>
        <v>6454.98</v>
      </c>
      <c r="N139" s="1"/>
    </row>
    <row r="140" spans="1:14" x14ac:dyDescent="0.25">
      <c r="A140" s="13">
        <v>133</v>
      </c>
      <c r="B140" s="14" t="s">
        <v>137</v>
      </c>
      <c r="C140" s="14"/>
      <c r="D140" s="14">
        <v>2.16</v>
      </c>
      <c r="E140" s="14">
        <f t="shared" si="6"/>
        <v>2.16</v>
      </c>
      <c r="F140" s="14">
        <v>771.48</v>
      </c>
      <c r="G140" s="1">
        <v>1667.46</v>
      </c>
      <c r="H140" s="1"/>
      <c r="I140" s="1"/>
      <c r="J140" s="1">
        <v>238.79</v>
      </c>
      <c r="K140" s="1">
        <v>4629.26</v>
      </c>
      <c r="L140" s="1"/>
      <c r="M140" s="1">
        <f t="shared" si="7"/>
        <v>4629.26</v>
      </c>
      <c r="N140" s="1"/>
    </row>
    <row r="141" spans="1:14" x14ac:dyDescent="0.25">
      <c r="A141" s="13">
        <v>134</v>
      </c>
      <c r="B141" s="14" t="s">
        <v>138</v>
      </c>
      <c r="C141" s="14"/>
      <c r="D141" s="14">
        <v>2.16</v>
      </c>
      <c r="E141" s="14">
        <f t="shared" si="6"/>
        <v>2.16</v>
      </c>
      <c r="F141" s="14">
        <v>930.17</v>
      </c>
      <c r="G141" s="1">
        <v>1974.56</v>
      </c>
      <c r="H141" s="1"/>
      <c r="I141" s="1"/>
      <c r="J141" s="1">
        <v>276.7</v>
      </c>
      <c r="K141" s="1">
        <v>5430.86</v>
      </c>
      <c r="L141" s="1"/>
      <c r="M141" s="1">
        <f t="shared" si="7"/>
        <v>5430.86</v>
      </c>
      <c r="N141" s="1"/>
    </row>
    <row r="142" spans="1:14" x14ac:dyDescent="0.25">
      <c r="A142" s="13">
        <v>135</v>
      </c>
      <c r="B142" s="14" t="s">
        <v>139</v>
      </c>
      <c r="C142" s="14"/>
      <c r="D142" s="14">
        <v>1.28</v>
      </c>
      <c r="E142" s="14">
        <f t="shared" si="6"/>
        <v>1.28</v>
      </c>
      <c r="F142" s="14">
        <v>892.24</v>
      </c>
      <c r="G142" s="1">
        <v>1830.08</v>
      </c>
      <c r="H142" s="1"/>
      <c r="I142" s="1"/>
      <c r="J142" s="1">
        <v>277.07</v>
      </c>
      <c r="K142" s="1">
        <v>5206.46</v>
      </c>
      <c r="L142" s="1"/>
      <c r="M142" s="1">
        <f t="shared" si="7"/>
        <v>5206.46</v>
      </c>
      <c r="N142" s="1"/>
    </row>
    <row r="143" spans="1:14" x14ac:dyDescent="0.25">
      <c r="A143" s="13">
        <v>136</v>
      </c>
      <c r="B143" s="14" t="s">
        <v>140</v>
      </c>
      <c r="C143" s="14"/>
      <c r="D143" s="14"/>
      <c r="E143" s="14">
        <f t="shared" si="6"/>
        <v>0</v>
      </c>
      <c r="F143" s="14"/>
      <c r="G143" s="1"/>
      <c r="H143" s="1"/>
      <c r="I143" s="1"/>
      <c r="J143" s="1">
        <v>275.75</v>
      </c>
      <c r="K143" s="1">
        <v>2313.0100000000002</v>
      </c>
      <c r="L143" s="1"/>
      <c r="M143" s="1">
        <f t="shared" si="7"/>
        <v>2313.0100000000002</v>
      </c>
      <c r="N143" s="1"/>
    </row>
    <row r="144" spans="1:14" x14ac:dyDescent="0.25">
      <c r="A144" s="13">
        <v>137</v>
      </c>
      <c r="B144" s="14" t="s">
        <v>141</v>
      </c>
      <c r="C144" s="14">
        <v>1.2</v>
      </c>
      <c r="D144" s="14"/>
      <c r="E144" s="14">
        <f t="shared" si="6"/>
        <v>1.2</v>
      </c>
      <c r="F144" s="14">
        <v>51.72</v>
      </c>
      <c r="G144" s="1">
        <v>212.18</v>
      </c>
      <c r="H144" s="1"/>
      <c r="I144" s="1"/>
      <c r="J144" s="1"/>
      <c r="K144" s="1">
        <v>1193.55</v>
      </c>
      <c r="L144" s="1"/>
      <c r="M144" s="1">
        <f t="shared" si="7"/>
        <v>1193.55</v>
      </c>
      <c r="N144" s="1"/>
    </row>
    <row r="145" spans="1:14" x14ac:dyDescent="0.25">
      <c r="A145" s="13">
        <v>138</v>
      </c>
      <c r="B145" s="14" t="s">
        <v>218</v>
      </c>
      <c r="C145" s="14"/>
      <c r="D145" s="14"/>
      <c r="E145" s="14">
        <f t="shared" si="6"/>
        <v>0</v>
      </c>
      <c r="F145" s="14">
        <v>491.93</v>
      </c>
      <c r="G145" s="1">
        <v>951.99</v>
      </c>
      <c r="H145" s="1"/>
      <c r="I145" s="1"/>
      <c r="J145" s="1"/>
      <c r="K145" s="1">
        <v>2027.91</v>
      </c>
      <c r="L145" s="1"/>
      <c r="M145" s="1">
        <f t="shared" si="7"/>
        <v>2027.91</v>
      </c>
      <c r="N145" s="1"/>
    </row>
    <row r="146" spans="1:14" x14ac:dyDescent="0.25">
      <c r="A146" s="13">
        <v>139</v>
      </c>
      <c r="B146" s="14" t="s">
        <v>143</v>
      </c>
      <c r="C146" s="14"/>
      <c r="D146" s="14"/>
      <c r="E146" s="14">
        <f t="shared" si="6"/>
        <v>0</v>
      </c>
      <c r="F146" s="14"/>
      <c r="G146" s="1"/>
      <c r="H146" s="1"/>
      <c r="I146" s="1"/>
      <c r="J146" s="1"/>
      <c r="K146" s="1">
        <v>790.26</v>
      </c>
      <c r="L146" s="1"/>
      <c r="M146" s="1">
        <f t="shared" si="7"/>
        <v>790.26</v>
      </c>
      <c r="N146" s="1"/>
    </row>
    <row r="147" spans="1:14" x14ac:dyDescent="0.25">
      <c r="A147" s="13">
        <v>140</v>
      </c>
      <c r="B147" s="14" t="s">
        <v>144</v>
      </c>
      <c r="C147" s="14"/>
      <c r="D147" s="14"/>
      <c r="E147" s="14">
        <f t="shared" si="6"/>
        <v>0</v>
      </c>
      <c r="F147" s="14"/>
      <c r="G147" s="1"/>
      <c r="H147" s="1"/>
      <c r="I147" s="1"/>
      <c r="J147" s="1"/>
      <c r="K147" s="1">
        <v>666.28</v>
      </c>
      <c r="L147" s="1"/>
      <c r="M147" s="1">
        <f t="shared" si="7"/>
        <v>666.28</v>
      </c>
      <c r="N147" s="1"/>
    </row>
    <row r="148" spans="1:14" x14ac:dyDescent="0.25">
      <c r="A148" s="13">
        <v>141</v>
      </c>
      <c r="B148" s="14" t="s">
        <v>145</v>
      </c>
      <c r="C148" s="14"/>
      <c r="D148" s="14"/>
      <c r="E148" s="14">
        <f t="shared" si="6"/>
        <v>0</v>
      </c>
      <c r="F148" s="14"/>
      <c r="G148" s="1"/>
      <c r="H148" s="1"/>
      <c r="I148" s="1"/>
      <c r="J148" s="1"/>
      <c r="K148" s="1">
        <v>846.51</v>
      </c>
      <c r="L148" s="1"/>
      <c r="M148" s="1">
        <f t="shared" si="7"/>
        <v>846.51</v>
      </c>
      <c r="N148" s="1"/>
    </row>
    <row r="149" spans="1:14" x14ac:dyDescent="0.25">
      <c r="A149" s="13">
        <v>142</v>
      </c>
      <c r="B149" s="14" t="s">
        <v>146</v>
      </c>
      <c r="C149" s="14"/>
      <c r="D149" s="14"/>
      <c r="E149" s="14">
        <f t="shared" si="6"/>
        <v>0</v>
      </c>
      <c r="F149" s="14"/>
      <c r="G149" s="1"/>
      <c r="H149" s="1"/>
      <c r="I149" s="1"/>
      <c r="J149" s="1"/>
      <c r="K149" s="1">
        <v>1213.8499999999999</v>
      </c>
      <c r="L149" s="1"/>
      <c r="M149" s="1">
        <f t="shared" si="7"/>
        <v>1213.8499999999999</v>
      </c>
      <c r="N149" s="1"/>
    </row>
    <row r="150" spans="1:14" x14ac:dyDescent="0.25">
      <c r="A150" s="13">
        <v>143</v>
      </c>
      <c r="B150" s="14" t="s">
        <v>147</v>
      </c>
      <c r="C150" s="14">
        <v>0.36</v>
      </c>
      <c r="D150" s="14"/>
      <c r="E150" s="14">
        <f t="shared" si="6"/>
        <v>0.36</v>
      </c>
      <c r="F150" s="14">
        <v>15.52</v>
      </c>
      <c r="G150" s="1">
        <v>131.97</v>
      </c>
      <c r="H150" s="1"/>
      <c r="I150" s="1">
        <v>274.33999999999997</v>
      </c>
      <c r="J150" s="1"/>
      <c r="K150" s="1">
        <v>1279.49</v>
      </c>
      <c r="L150" s="1">
        <v>2396.13</v>
      </c>
      <c r="M150" s="1">
        <f t="shared" si="7"/>
        <v>3675.62</v>
      </c>
      <c r="N150" s="1"/>
    </row>
    <row r="151" spans="1:14" x14ac:dyDescent="0.25">
      <c r="A151" s="13">
        <v>144</v>
      </c>
      <c r="B151" s="14" t="s">
        <v>148</v>
      </c>
      <c r="C151" s="14"/>
      <c r="D151" s="14"/>
      <c r="E151" s="14">
        <f t="shared" si="6"/>
        <v>0</v>
      </c>
      <c r="F151" s="14"/>
      <c r="G151" s="1"/>
      <c r="H151" s="1"/>
      <c r="I151" s="1"/>
      <c r="J151" s="1"/>
      <c r="K151" s="1">
        <v>386.18</v>
      </c>
      <c r="L151" s="1"/>
      <c r="M151" s="1">
        <f t="shared" si="7"/>
        <v>386.18</v>
      </c>
      <c r="N151" s="1"/>
    </row>
    <row r="152" spans="1:14" x14ac:dyDescent="0.25">
      <c r="A152" s="13">
        <v>145</v>
      </c>
      <c r="B152" s="14" t="s">
        <v>149</v>
      </c>
      <c r="C152" s="14">
        <v>3.34</v>
      </c>
      <c r="D152" s="14">
        <v>0.3</v>
      </c>
      <c r="E152" s="14">
        <f t="shared" si="6"/>
        <v>3.6399999999999997</v>
      </c>
      <c r="F152" s="14">
        <v>1323.22</v>
      </c>
      <c r="G152" s="1">
        <v>2900.75</v>
      </c>
      <c r="H152" s="1"/>
      <c r="I152" s="1">
        <v>2326.4699999999998</v>
      </c>
      <c r="J152" s="1"/>
      <c r="K152" s="1">
        <v>9047.3799999999992</v>
      </c>
      <c r="L152" s="1">
        <v>692.43</v>
      </c>
      <c r="M152" s="1">
        <f t="shared" si="7"/>
        <v>9739.81</v>
      </c>
      <c r="N152" s="1"/>
    </row>
    <row r="153" spans="1:14" x14ac:dyDescent="0.25">
      <c r="A153" s="13">
        <v>146</v>
      </c>
      <c r="B153" s="14" t="s">
        <v>150</v>
      </c>
      <c r="C153" s="14">
        <v>0.6</v>
      </c>
      <c r="D153" s="14"/>
      <c r="E153" s="14">
        <f t="shared" si="6"/>
        <v>0.6</v>
      </c>
      <c r="F153" s="14">
        <v>25.86</v>
      </c>
      <c r="G153" s="1">
        <v>106.09</v>
      </c>
      <c r="H153" s="1"/>
      <c r="I153" s="1">
        <v>1455.49</v>
      </c>
      <c r="J153" s="1"/>
      <c r="K153" s="1">
        <v>1966.31</v>
      </c>
      <c r="L153" s="1"/>
      <c r="M153" s="1">
        <f t="shared" si="7"/>
        <v>1966.31</v>
      </c>
      <c r="N153" s="1"/>
    </row>
    <row r="154" spans="1:14" x14ac:dyDescent="0.25">
      <c r="A154" s="13">
        <v>147</v>
      </c>
      <c r="B154" s="14" t="s">
        <v>151</v>
      </c>
      <c r="C154" s="14">
        <v>0.76</v>
      </c>
      <c r="D154" s="14">
        <v>0.3</v>
      </c>
      <c r="E154" s="14">
        <f t="shared" si="6"/>
        <v>1.06</v>
      </c>
      <c r="F154" s="14">
        <v>45.69</v>
      </c>
      <c r="G154" s="1">
        <v>187.43</v>
      </c>
      <c r="H154" s="1"/>
      <c r="I154" s="1"/>
      <c r="J154" s="1"/>
      <c r="K154" s="1">
        <v>2036.66</v>
      </c>
      <c r="L154" s="1"/>
      <c r="M154" s="1">
        <f t="shared" si="7"/>
        <v>2036.66</v>
      </c>
      <c r="N154" s="1"/>
    </row>
    <row r="155" spans="1:14" x14ac:dyDescent="0.25">
      <c r="A155" s="13">
        <v>148</v>
      </c>
      <c r="B155" s="14" t="s">
        <v>152</v>
      </c>
      <c r="C155" s="14"/>
      <c r="D155" s="14"/>
      <c r="E155" s="14">
        <f t="shared" si="6"/>
        <v>0</v>
      </c>
      <c r="F155" s="14"/>
      <c r="G155" s="1"/>
      <c r="H155" s="1"/>
      <c r="I155" s="1">
        <v>1020</v>
      </c>
      <c r="J155" s="1"/>
      <c r="K155" s="1">
        <v>1564.62</v>
      </c>
      <c r="L155" s="1"/>
      <c r="M155" s="1">
        <f t="shared" si="7"/>
        <v>1564.62</v>
      </c>
      <c r="N155" s="1"/>
    </row>
    <row r="156" spans="1:14" x14ac:dyDescent="0.25">
      <c r="A156" s="13">
        <v>149</v>
      </c>
      <c r="B156" s="14" t="s">
        <v>153</v>
      </c>
      <c r="C156" s="14">
        <v>4.74</v>
      </c>
      <c r="D156" s="14">
        <v>0.3</v>
      </c>
      <c r="E156" s="14">
        <f t="shared" si="6"/>
        <v>5.04</v>
      </c>
      <c r="F156" s="14">
        <v>1403.39</v>
      </c>
      <c r="G156" s="1">
        <v>3186.67</v>
      </c>
      <c r="H156" s="1"/>
      <c r="I156" s="1">
        <v>2761.96</v>
      </c>
      <c r="J156" s="1"/>
      <c r="K156" s="1">
        <v>10132.93</v>
      </c>
      <c r="L156" s="1"/>
      <c r="M156" s="1">
        <f t="shared" si="7"/>
        <v>10132.93</v>
      </c>
      <c r="N156" s="1"/>
    </row>
    <row r="157" spans="1:14" x14ac:dyDescent="0.25">
      <c r="A157" s="13">
        <v>150</v>
      </c>
      <c r="B157" s="14" t="s">
        <v>154</v>
      </c>
      <c r="C157" s="14">
        <v>2.94</v>
      </c>
      <c r="D157" s="14">
        <v>0.3</v>
      </c>
      <c r="E157" s="14">
        <f t="shared" si="6"/>
        <v>3.2399999999999998</v>
      </c>
      <c r="F157" s="14">
        <v>935.92</v>
      </c>
      <c r="G157" s="1">
        <v>2113.87</v>
      </c>
      <c r="H157" s="1"/>
      <c r="I157" s="1">
        <v>1890.98</v>
      </c>
      <c r="J157" s="1"/>
      <c r="K157" s="1">
        <v>7517.66</v>
      </c>
      <c r="L157" s="1"/>
      <c r="M157" s="1">
        <f t="shared" si="7"/>
        <v>7517.66</v>
      </c>
      <c r="N157" s="1"/>
    </row>
    <row r="158" spans="1:14" x14ac:dyDescent="0.25">
      <c r="A158" s="13">
        <v>151</v>
      </c>
      <c r="B158" s="14" t="s">
        <v>155</v>
      </c>
      <c r="C158" s="14">
        <v>12.3</v>
      </c>
      <c r="D158" s="14">
        <v>0.3</v>
      </c>
      <c r="E158" s="14">
        <f t="shared" si="6"/>
        <v>12.600000000000001</v>
      </c>
      <c r="F158" s="14">
        <v>1134.1600000000001</v>
      </c>
      <c r="G158" s="1">
        <v>3371.83</v>
      </c>
      <c r="H158" s="1"/>
      <c r="I158" s="1">
        <v>1741.96</v>
      </c>
      <c r="J158" s="1"/>
      <c r="K158" s="1">
        <v>9594.41</v>
      </c>
      <c r="L158" s="1"/>
      <c r="M158" s="1">
        <f t="shared" si="7"/>
        <v>9594.41</v>
      </c>
      <c r="N158" s="1"/>
    </row>
    <row r="159" spans="1:14" x14ac:dyDescent="0.25">
      <c r="A159" s="13">
        <v>152</v>
      </c>
      <c r="B159" s="14" t="s">
        <v>217</v>
      </c>
      <c r="C159" s="14"/>
      <c r="D159" s="14"/>
      <c r="E159" s="14">
        <f t="shared" si="6"/>
        <v>0</v>
      </c>
      <c r="F159" s="14"/>
      <c r="G159" s="1"/>
      <c r="H159" s="1"/>
      <c r="I159" s="1"/>
      <c r="J159" s="1"/>
      <c r="K159" s="1">
        <v>183.44</v>
      </c>
      <c r="L159" s="1"/>
      <c r="M159" s="1">
        <f t="shared" si="7"/>
        <v>183.44</v>
      </c>
      <c r="N159" s="1"/>
    </row>
    <row r="160" spans="1:14" x14ac:dyDescent="0.25">
      <c r="A160" s="13">
        <v>153</v>
      </c>
      <c r="B160" s="14" t="s">
        <v>157</v>
      </c>
      <c r="C160" s="14"/>
      <c r="D160" s="14"/>
      <c r="E160" s="14">
        <f t="shared" si="6"/>
        <v>0</v>
      </c>
      <c r="F160" s="14"/>
      <c r="G160" s="1"/>
      <c r="H160" s="1"/>
      <c r="I160" s="1"/>
      <c r="J160" s="1"/>
      <c r="K160" s="1">
        <v>193.32</v>
      </c>
      <c r="L160" s="1"/>
      <c r="M160" s="1">
        <f t="shared" si="7"/>
        <v>193.32</v>
      </c>
      <c r="N160" s="1"/>
    </row>
    <row r="161" spans="1:14" x14ac:dyDescent="0.25">
      <c r="A161" s="13">
        <v>154</v>
      </c>
      <c r="B161" s="14" t="s">
        <v>158</v>
      </c>
      <c r="C161" s="14"/>
      <c r="D161" s="14"/>
      <c r="E161" s="14">
        <f t="shared" si="6"/>
        <v>0</v>
      </c>
      <c r="F161" s="14"/>
      <c r="G161" s="1">
        <v>68.31</v>
      </c>
      <c r="H161" s="1"/>
      <c r="I161" s="1">
        <v>274.36</v>
      </c>
      <c r="J161" s="1"/>
      <c r="K161" s="1">
        <v>611.19000000000005</v>
      </c>
      <c r="L161" s="1"/>
      <c r="M161" s="1">
        <f t="shared" si="7"/>
        <v>611.19000000000005</v>
      </c>
      <c r="N161" s="1"/>
    </row>
    <row r="162" spans="1:14" x14ac:dyDescent="0.25">
      <c r="A162" s="13">
        <v>155</v>
      </c>
      <c r="B162" s="14" t="s">
        <v>159</v>
      </c>
      <c r="C162" s="14"/>
      <c r="D162" s="14"/>
      <c r="E162" s="14">
        <f t="shared" si="6"/>
        <v>0</v>
      </c>
      <c r="F162" s="14"/>
      <c r="G162" s="1"/>
      <c r="H162" s="1"/>
      <c r="I162" s="1"/>
      <c r="J162" s="1"/>
      <c r="K162" s="1">
        <v>410.06</v>
      </c>
      <c r="L162" s="1"/>
      <c r="M162" s="1">
        <f t="shared" si="7"/>
        <v>410.06</v>
      </c>
      <c r="N162" s="1"/>
    </row>
    <row r="163" spans="1:14" x14ac:dyDescent="0.25">
      <c r="A163" s="13">
        <v>156</v>
      </c>
      <c r="B163" s="14" t="s">
        <v>160</v>
      </c>
      <c r="C163" s="14">
        <v>10.33</v>
      </c>
      <c r="D163" s="14">
        <v>1.96</v>
      </c>
      <c r="E163" s="14">
        <f t="shared" si="6"/>
        <v>12.29</v>
      </c>
      <c r="F163" s="14">
        <v>1533.39</v>
      </c>
      <c r="G163" s="1">
        <v>3805.03</v>
      </c>
      <c r="H163" s="1">
        <v>149</v>
      </c>
      <c r="I163" s="1">
        <v>4354.8999999999996</v>
      </c>
      <c r="J163" s="1"/>
      <c r="K163" s="1">
        <v>13540.56</v>
      </c>
      <c r="L163" s="1">
        <f>123.3+622.72</f>
        <v>746.02</v>
      </c>
      <c r="M163" s="1">
        <f t="shared" si="7"/>
        <v>14286.58</v>
      </c>
      <c r="N163" s="1">
        <v>2146.2399999999998</v>
      </c>
    </row>
    <row r="164" spans="1:14" x14ac:dyDescent="0.25">
      <c r="A164" s="13">
        <v>157</v>
      </c>
      <c r="B164" s="14" t="s">
        <v>161</v>
      </c>
      <c r="C164" s="14">
        <v>29.66</v>
      </c>
      <c r="D164" s="14">
        <v>0.3</v>
      </c>
      <c r="E164" s="14">
        <f t="shared" si="6"/>
        <v>29.96</v>
      </c>
      <c r="F164" s="14">
        <v>5821.75</v>
      </c>
      <c r="G164" s="1">
        <v>13308.17</v>
      </c>
      <c r="H164" s="1"/>
      <c r="I164" s="1">
        <v>3048.43</v>
      </c>
      <c r="J164" s="1"/>
      <c r="K164" s="1">
        <v>35000.79</v>
      </c>
      <c r="L164" s="1">
        <f>327.94+100.5</f>
        <v>428.44</v>
      </c>
      <c r="M164" s="1">
        <f t="shared" si="7"/>
        <v>35429.230000000003</v>
      </c>
      <c r="N164" s="1"/>
    </row>
    <row r="165" spans="1:14" x14ac:dyDescent="0.25">
      <c r="A165" s="13">
        <v>158</v>
      </c>
      <c r="B165" s="14" t="s">
        <v>162</v>
      </c>
      <c r="C165" s="14"/>
      <c r="D165" s="14"/>
      <c r="E165" s="14">
        <f t="shared" si="6"/>
        <v>0</v>
      </c>
      <c r="F165" s="14"/>
      <c r="G165" s="1"/>
      <c r="H165" s="1"/>
      <c r="I165" s="1"/>
      <c r="J165" s="1"/>
      <c r="K165" s="1">
        <v>237.62</v>
      </c>
      <c r="L165" s="1"/>
      <c r="M165" s="1">
        <f t="shared" si="7"/>
        <v>237.62</v>
      </c>
      <c r="N165" s="1"/>
    </row>
    <row r="166" spans="1:14" x14ac:dyDescent="0.25">
      <c r="A166" s="13">
        <v>159</v>
      </c>
      <c r="B166" s="14" t="s">
        <v>163</v>
      </c>
      <c r="C166" s="14">
        <v>0.4</v>
      </c>
      <c r="D166" s="14"/>
      <c r="E166" s="14">
        <f t="shared" si="6"/>
        <v>0.4</v>
      </c>
      <c r="F166" s="14">
        <v>17.239999999999998</v>
      </c>
      <c r="G166" s="1">
        <v>70.73</v>
      </c>
      <c r="H166" s="1"/>
      <c r="I166" s="1"/>
      <c r="J166" s="1"/>
      <c r="K166" s="1">
        <v>443.85</v>
      </c>
      <c r="L166" s="1"/>
      <c r="M166" s="1">
        <f t="shared" si="7"/>
        <v>443.85</v>
      </c>
      <c r="N166" s="1"/>
    </row>
    <row r="167" spans="1:14" x14ac:dyDescent="0.25">
      <c r="A167" s="13">
        <v>160</v>
      </c>
      <c r="B167" s="14" t="s">
        <v>164</v>
      </c>
      <c r="C167" s="14"/>
      <c r="D167" s="14"/>
      <c r="E167" s="14">
        <f t="shared" si="6"/>
        <v>0</v>
      </c>
      <c r="F167" s="14"/>
      <c r="G167" s="1"/>
      <c r="H167" s="1"/>
      <c r="I167" s="1"/>
      <c r="J167" s="1"/>
      <c r="K167" s="1">
        <v>320.74</v>
      </c>
      <c r="L167" s="1"/>
      <c r="M167" s="1">
        <f t="shared" si="7"/>
        <v>320.74</v>
      </c>
      <c r="N167" s="1"/>
    </row>
    <row r="168" spans="1:14" x14ac:dyDescent="0.25">
      <c r="A168" s="13">
        <v>161</v>
      </c>
      <c r="B168" s="14" t="s">
        <v>198</v>
      </c>
      <c r="C168" s="14"/>
      <c r="D168" s="14"/>
      <c r="E168" s="14">
        <f t="shared" si="6"/>
        <v>0</v>
      </c>
      <c r="F168" s="14"/>
      <c r="G168" s="1"/>
      <c r="H168" s="1"/>
      <c r="I168" s="1"/>
      <c r="J168" s="1"/>
      <c r="K168" s="1">
        <v>328.32</v>
      </c>
      <c r="L168" s="1"/>
      <c r="M168" s="1">
        <f t="shared" si="7"/>
        <v>328.32</v>
      </c>
      <c r="N168" s="1"/>
    </row>
    <row r="169" spans="1:14" x14ac:dyDescent="0.25">
      <c r="A169" s="13">
        <v>162</v>
      </c>
      <c r="B169" s="14" t="s">
        <v>165</v>
      </c>
      <c r="C169" s="14"/>
      <c r="D169" s="14"/>
      <c r="E169" s="14">
        <f t="shared" si="6"/>
        <v>0</v>
      </c>
      <c r="F169" s="14"/>
      <c r="G169" s="1"/>
      <c r="H169" s="1"/>
      <c r="I169" s="1"/>
      <c r="J169" s="1"/>
      <c r="K169" s="1">
        <v>252.33</v>
      </c>
      <c r="L169" s="1"/>
      <c r="M169" s="1">
        <f t="shared" si="7"/>
        <v>252.33</v>
      </c>
      <c r="N169" s="1"/>
    </row>
    <row r="170" spans="1:14" x14ac:dyDescent="0.25">
      <c r="A170" s="13">
        <v>163</v>
      </c>
      <c r="B170" s="14" t="s">
        <v>216</v>
      </c>
      <c r="C170" s="14"/>
      <c r="D170" s="14"/>
      <c r="E170" s="14">
        <f t="shared" si="6"/>
        <v>0</v>
      </c>
      <c r="F170" s="14"/>
      <c r="G170" s="1"/>
      <c r="H170" s="1"/>
      <c r="I170" s="1"/>
      <c r="J170" s="1"/>
      <c r="K170" s="1">
        <v>136.61000000000001</v>
      </c>
      <c r="L170" s="1"/>
      <c r="M170" s="1">
        <f t="shared" si="7"/>
        <v>136.61000000000001</v>
      </c>
      <c r="N170" s="1"/>
    </row>
    <row r="171" spans="1:14" x14ac:dyDescent="0.25">
      <c r="A171" s="13">
        <v>164</v>
      </c>
      <c r="B171" s="14" t="s">
        <v>167</v>
      </c>
      <c r="C171" s="14">
        <v>4.0999999999999996</v>
      </c>
      <c r="D171" s="14">
        <v>0.4</v>
      </c>
      <c r="E171" s="14">
        <f t="shared" ref="E171" si="8">SUM(C171:D171)</f>
        <v>4.5</v>
      </c>
      <c r="F171" s="14">
        <v>193.95</v>
      </c>
      <c r="G171" s="1">
        <v>795.69</v>
      </c>
      <c r="H171" s="1"/>
      <c r="I171" s="1">
        <v>8274.31</v>
      </c>
      <c r="J171" s="1"/>
      <c r="K171" s="1">
        <v>11688.91</v>
      </c>
      <c r="L171" s="1">
        <f>1073.03+919.33+1568.93</f>
        <v>3561.29</v>
      </c>
      <c r="M171" s="1">
        <f t="shared" si="7"/>
        <v>15250.2</v>
      </c>
      <c r="N171" s="1"/>
    </row>
    <row r="172" spans="1:14" x14ac:dyDescent="0.25">
      <c r="A172" s="13">
        <v>165</v>
      </c>
      <c r="B172" s="14" t="s">
        <v>168</v>
      </c>
      <c r="C172" s="14"/>
      <c r="D172" s="14"/>
      <c r="E172" s="14">
        <f t="shared" si="6"/>
        <v>0</v>
      </c>
      <c r="F172" s="14"/>
      <c r="G172" s="1"/>
      <c r="H172" s="1"/>
      <c r="I172" s="1"/>
      <c r="J172" s="1"/>
      <c r="K172" s="1">
        <v>186.44</v>
      </c>
      <c r="L172" s="1"/>
      <c r="M172" s="1">
        <f t="shared" si="7"/>
        <v>186.44</v>
      </c>
      <c r="N172" s="1"/>
    </row>
    <row r="173" spans="1:14" x14ac:dyDescent="0.25">
      <c r="A173" s="14"/>
      <c r="B173" s="14"/>
      <c r="C173" s="14"/>
      <c r="D173" s="14"/>
      <c r="E173" s="14"/>
      <c r="F173" s="14"/>
      <c r="G173" s="1"/>
      <c r="H173" s="1"/>
      <c r="I173" s="1"/>
      <c r="J173" s="1"/>
      <c r="K173" s="1"/>
      <c r="L173" s="1"/>
      <c r="M173" s="1"/>
      <c r="N173" s="1"/>
    </row>
    <row r="174" spans="1:14" x14ac:dyDescent="0.25">
      <c r="A174" s="14"/>
      <c r="B174" s="14" t="s">
        <v>169</v>
      </c>
      <c r="C174" s="14">
        <f>SUM(C8:C173)</f>
        <v>160.93</v>
      </c>
      <c r="D174" s="14">
        <f t="shared" ref="D174:N174" si="9">SUM(D8:D173)</f>
        <v>40.979999999999976</v>
      </c>
      <c r="E174" s="14">
        <f t="shared" si="9"/>
        <v>201.90999999999997</v>
      </c>
      <c r="F174" s="14">
        <f t="shared" si="9"/>
        <v>59397.279999999999</v>
      </c>
      <c r="G174" s="14">
        <f t="shared" si="9"/>
        <v>147795.26</v>
      </c>
      <c r="H174" s="14">
        <f t="shared" si="9"/>
        <v>149</v>
      </c>
      <c r="I174" s="14">
        <f t="shared" si="9"/>
        <v>59063.560000000012</v>
      </c>
      <c r="J174" s="14">
        <f t="shared" si="9"/>
        <v>5304.7400000000007</v>
      </c>
      <c r="K174" s="14">
        <f t="shared" si="9"/>
        <v>443182.46999999986</v>
      </c>
      <c r="L174" s="25">
        <f t="shared" si="9"/>
        <v>74555.710000000006</v>
      </c>
      <c r="M174" s="14">
        <f t="shared" si="9"/>
        <v>517738.1799999997</v>
      </c>
      <c r="N174" s="14">
        <f t="shared" si="9"/>
        <v>3071.41</v>
      </c>
    </row>
    <row r="175" spans="1:14" x14ac:dyDescent="0.25">
      <c r="K175" s="26"/>
    </row>
    <row r="178" spans="2:8" x14ac:dyDescent="0.25">
      <c r="B178" t="s">
        <v>199</v>
      </c>
      <c r="H178" t="s">
        <v>200</v>
      </c>
    </row>
    <row r="179" spans="2:8" x14ac:dyDescent="0.25">
      <c r="B179" t="s">
        <v>201</v>
      </c>
      <c r="H179" t="s">
        <v>202</v>
      </c>
    </row>
  </sheetData>
  <mergeCells count="2">
    <mergeCell ref="A1:N1"/>
    <mergeCell ref="C3:E3"/>
  </mergeCells>
  <printOptions horizontalCentered="1"/>
  <pageMargins left="0" right="0" top="0.39370078740157483" bottom="0" header="0" footer="0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0"/>
  <sheetViews>
    <sheetView topLeftCell="C156" workbookViewId="0">
      <selection activeCell="M163" sqref="M163"/>
    </sheetView>
  </sheetViews>
  <sheetFormatPr defaultRowHeight="15" x14ac:dyDescent="0.25"/>
  <cols>
    <col min="1" max="1" width="4.85546875" customWidth="1"/>
    <col min="2" max="2" width="36.85546875" customWidth="1"/>
    <col min="3" max="3" width="7.42578125" customWidth="1"/>
    <col min="4" max="4" width="7.140625" customWidth="1"/>
    <col min="5" max="5" width="7.42578125" customWidth="1"/>
    <col min="7" max="7" width="9.28515625" customWidth="1"/>
    <col min="8" max="8" width="8.85546875" customWidth="1"/>
    <col min="11" max="11" width="9.5703125" customWidth="1"/>
    <col min="12" max="12" width="8.42578125" customWidth="1"/>
    <col min="13" max="13" width="9.5703125" customWidth="1"/>
    <col min="14" max="14" width="7" customWidth="1"/>
  </cols>
  <sheetData>
    <row r="1" spans="1:14" x14ac:dyDescent="0.25">
      <c r="A1" s="43" t="s">
        <v>222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3" spans="1:14" x14ac:dyDescent="0.25">
      <c r="A3" s="8" t="s">
        <v>0</v>
      </c>
      <c r="B3" s="3" t="s">
        <v>1</v>
      </c>
      <c r="C3" s="40" t="s">
        <v>170</v>
      </c>
      <c r="D3" s="41"/>
      <c r="E3" s="42"/>
      <c r="F3" s="5" t="s">
        <v>171</v>
      </c>
      <c r="G3" s="5" t="s">
        <v>172</v>
      </c>
      <c r="H3" s="5" t="s">
        <v>203</v>
      </c>
      <c r="I3" s="5" t="s">
        <v>203</v>
      </c>
      <c r="J3" s="5" t="s">
        <v>174</v>
      </c>
      <c r="K3" s="5" t="s">
        <v>175</v>
      </c>
      <c r="L3" s="5"/>
      <c r="M3" s="5" t="s">
        <v>175</v>
      </c>
      <c r="N3" s="5" t="s">
        <v>176</v>
      </c>
    </row>
    <row r="4" spans="1:14" x14ac:dyDescent="0.25">
      <c r="A4" s="9" t="s">
        <v>2</v>
      </c>
      <c r="B4" s="4"/>
      <c r="C4" s="5" t="s">
        <v>177</v>
      </c>
      <c r="D4" s="5" t="s">
        <v>178</v>
      </c>
      <c r="E4" s="5" t="s">
        <v>179</v>
      </c>
      <c r="F4" s="6" t="s">
        <v>180</v>
      </c>
      <c r="G4" s="6" t="s">
        <v>181</v>
      </c>
      <c r="H4" s="6" t="s">
        <v>182</v>
      </c>
      <c r="I4" s="6" t="s">
        <v>183</v>
      </c>
      <c r="J4" s="6" t="s">
        <v>184</v>
      </c>
      <c r="K4" s="6" t="s">
        <v>185</v>
      </c>
      <c r="L4" s="6" t="s">
        <v>186</v>
      </c>
      <c r="M4" s="6" t="s">
        <v>185</v>
      </c>
      <c r="N4" s="6" t="s">
        <v>180</v>
      </c>
    </row>
    <row r="5" spans="1:14" x14ac:dyDescent="0.25">
      <c r="A5" s="9"/>
      <c r="B5" s="4"/>
      <c r="C5" s="6" t="s">
        <v>187</v>
      </c>
      <c r="D5" s="6" t="s">
        <v>188</v>
      </c>
      <c r="E5" s="6"/>
      <c r="F5" s="6" t="s">
        <v>189</v>
      </c>
      <c r="G5" s="6" t="s">
        <v>190</v>
      </c>
      <c r="H5" s="6" t="s">
        <v>191</v>
      </c>
      <c r="I5" s="6" t="s">
        <v>204</v>
      </c>
      <c r="J5" s="6" t="s">
        <v>193</v>
      </c>
      <c r="K5" s="6" t="s">
        <v>194</v>
      </c>
      <c r="L5" s="6"/>
      <c r="M5" s="6" t="s">
        <v>194</v>
      </c>
      <c r="N5" s="6" t="s">
        <v>195</v>
      </c>
    </row>
    <row r="6" spans="1:14" x14ac:dyDescent="0.25">
      <c r="A6" s="10"/>
      <c r="B6" s="2"/>
      <c r="C6" s="7"/>
      <c r="D6" s="7"/>
      <c r="E6" s="7"/>
      <c r="F6" s="7" t="s">
        <v>190</v>
      </c>
      <c r="G6" s="7"/>
      <c r="H6" s="7"/>
      <c r="I6" s="7" t="s">
        <v>190</v>
      </c>
      <c r="J6" s="7" t="s">
        <v>190</v>
      </c>
      <c r="K6" s="7" t="s">
        <v>190</v>
      </c>
      <c r="L6" s="7"/>
      <c r="M6" s="7" t="s">
        <v>190</v>
      </c>
      <c r="N6" s="7" t="s">
        <v>190</v>
      </c>
    </row>
    <row r="7" spans="1:14" x14ac:dyDescent="0.25">
      <c r="A7" s="2"/>
      <c r="B7" s="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A8" s="13">
        <v>1</v>
      </c>
      <c r="B8" s="14" t="s">
        <v>3</v>
      </c>
      <c r="C8" s="14">
        <v>0.96</v>
      </c>
      <c r="D8" s="14"/>
      <c r="E8" s="14">
        <f>SUM(C8:D8)</f>
        <v>0.96</v>
      </c>
      <c r="F8" s="14">
        <v>579.59</v>
      </c>
      <c r="G8" s="14">
        <v>1162.8</v>
      </c>
      <c r="H8" s="14"/>
      <c r="I8" s="14">
        <v>435.49</v>
      </c>
      <c r="J8" s="14"/>
      <c r="K8" s="14">
        <v>2654.96</v>
      </c>
      <c r="L8" s="14"/>
      <c r="M8" s="14">
        <f>K8+L8</f>
        <v>2654.96</v>
      </c>
      <c r="N8" s="1"/>
    </row>
    <row r="9" spans="1:14" x14ac:dyDescent="0.25">
      <c r="A9" s="13">
        <v>2</v>
      </c>
      <c r="B9" s="14" t="s">
        <v>4</v>
      </c>
      <c r="C9" s="14"/>
      <c r="D9" s="14"/>
      <c r="E9" s="14">
        <f t="shared" ref="E9:E71" si="0">SUM(C9:D9)</f>
        <v>0</v>
      </c>
      <c r="F9" s="14">
        <v>594.33000000000004</v>
      </c>
      <c r="G9" s="14">
        <v>1150.1600000000001</v>
      </c>
      <c r="H9" s="14"/>
      <c r="I9" s="14"/>
      <c r="J9" s="14"/>
      <c r="K9" s="14">
        <v>2173.8000000000002</v>
      </c>
      <c r="L9" s="14"/>
      <c r="M9" s="14">
        <f t="shared" ref="M9:M71" si="1">K9+L9</f>
        <v>2173.8000000000002</v>
      </c>
      <c r="N9" s="1"/>
    </row>
    <row r="10" spans="1:14" x14ac:dyDescent="0.25">
      <c r="A10" s="13">
        <v>3</v>
      </c>
      <c r="B10" s="14" t="s">
        <v>5</v>
      </c>
      <c r="C10" s="14"/>
      <c r="D10" s="14"/>
      <c r="E10" s="14">
        <f t="shared" si="0"/>
        <v>0</v>
      </c>
      <c r="F10" s="14">
        <v>454.66</v>
      </c>
      <c r="G10" s="14">
        <v>879.87</v>
      </c>
      <c r="H10" s="14"/>
      <c r="I10" s="14"/>
      <c r="J10" s="17"/>
      <c r="K10" s="14">
        <v>1662.95</v>
      </c>
      <c r="L10" s="14"/>
      <c r="M10" s="14">
        <f t="shared" si="1"/>
        <v>1662.95</v>
      </c>
      <c r="N10" s="1"/>
    </row>
    <row r="11" spans="1:14" x14ac:dyDescent="0.25">
      <c r="A11" s="13">
        <v>4</v>
      </c>
      <c r="B11" s="14" t="s">
        <v>6</v>
      </c>
      <c r="C11" s="14"/>
      <c r="D11" s="14"/>
      <c r="E11" s="14">
        <f t="shared" si="0"/>
        <v>0</v>
      </c>
      <c r="F11" s="14"/>
      <c r="G11" s="14"/>
      <c r="H11" s="14"/>
      <c r="I11" s="14"/>
      <c r="J11" s="14"/>
      <c r="K11" s="14"/>
      <c r="L11" s="14"/>
      <c r="M11" s="14">
        <f t="shared" si="1"/>
        <v>0</v>
      </c>
      <c r="N11" s="1"/>
    </row>
    <row r="12" spans="1:14" x14ac:dyDescent="0.25">
      <c r="A12" s="13">
        <v>5</v>
      </c>
      <c r="B12" s="14" t="s">
        <v>7</v>
      </c>
      <c r="C12" s="14"/>
      <c r="D12" s="14"/>
      <c r="E12" s="14">
        <f t="shared" si="0"/>
        <v>0</v>
      </c>
      <c r="F12" s="14"/>
      <c r="G12" s="14"/>
      <c r="H12" s="14"/>
      <c r="I12" s="14"/>
      <c r="J12" s="14"/>
      <c r="K12" s="14"/>
      <c r="L12" s="14"/>
      <c r="M12" s="14">
        <f t="shared" si="1"/>
        <v>0</v>
      </c>
      <c r="N12" s="1"/>
    </row>
    <row r="13" spans="1:14" x14ac:dyDescent="0.25">
      <c r="A13" s="13">
        <v>6</v>
      </c>
      <c r="B13" s="14" t="s">
        <v>8</v>
      </c>
      <c r="C13" s="14"/>
      <c r="D13" s="14"/>
      <c r="E13" s="14">
        <f t="shared" si="0"/>
        <v>0</v>
      </c>
      <c r="F13" s="14"/>
      <c r="G13" s="14"/>
      <c r="H13" s="14"/>
      <c r="I13" s="14"/>
      <c r="J13" s="14"/>
      <c r="K13" s="14"/>
      <c r="L13" s="14"/>
      <c r="M13" s="14">
        <f t="shared" si="1"/>
        <v>0</v>
      </c>
      <c r="N13" s="1"/>
    </row>
    <row r="14" spans="1:14" x14ac:dyDescent="0.25">
      <c r="A14" s="13">
        <v>7</v>
      </c>
      <c r="B14" s="14" t="s">
        <v>9</v>
      </c>
      <c r="C14" s="14">
        <v>4.83</v>
      </c>
      <c r="D14" s="14">
        <v>0.4</v>
      </c>
      <c r="E14" s="14">
        <f t="shared" si="0"/>
        <v>5.23</v>
      </c>
      <c r="F14" s="14">
        <v>1558.63</v>
      </c>
      <c r="G14" s="14">
        <v>3551.58</v>
      </c>
      <c r="H14" s="14"/>
      <c r="I14" s="14">
        <v>1306.46</v>
      </c>
      <c r="J14" s="14"/>
      <c r="K14" s="14">
        <v>8084.22</v>
      </c>
      <c r="L14" s="14"/>
      <c r="M14" s="14">
        <f t="shared" si="1"/>
        <v>8084.22</v>
      </c>
      <c r="N14" s="1"/>
    </row>
    <row r="15" spans="1:14" x14ac:dyDescent="0.25">
      <c r="A15" s="13">
        <v>8</v>
      </c>
      <c r="B15" s="14" t="s">
        <v>10</v>
      </c>
      <c r="C15" s="14">
        <v>3.96</v>
      </c>
      <c r="D15" s="14">
        <v>0.4</v>
      </c>
      <c r="E15" s="14">
        <f t="shared" si="0"/>
        <v>4.3600000000000003</v>
      </c>
      <c r="F15" s="14">
        <v>2199.4499999999998</v>
      </c>
      <c r="G15" s="14">
        <v>4721.38</v>
      </c>
      <c r="H15" s="14"/>
      <c r="I15" s="14">
        <v>1306.47</v>
      </c>
      <c r="J15" s="14"/>
      <c r="K15" s="14">
        <v>18669.830000000002</v>
      </c>
      <c r="L15" s="14">
        <v>459.66</v>
      </c>
      <c r="M15" s="14">
        <f t="shared" si="1"/>
        <v>19129.490000000002</v>
      </c>
      <c r="N15" s="1"/>
    </row>
    <row r="16" spans="1:14" x14ac:dyDescent="0.25">
      <c r="A16" s="13">
        <v>9</v>
      </c>
      <c r="B16" s="14" t="s">
        <v>11</v>
      </c>
      <c r="C16" s="14">
        <v>2.76</v>
      </c>
      <c r="D16" s="14">
        <v>0.4</v>
      </c>
      <c r="E16" s="14">
        <f t="shared" si="0"/>
        <v>3.1599999999999997</v>
      </c>
      <c r="F16" s="14">
        <v>1260.83</v>
      </c>
      <c r="G16" s="14">
        <v>2157.85</v>
      </c>
      <c r="H16" s="14"/>
      <c r="I16" s="14">
        <v>1306.47</v>
      </c>
      <c r="J16" s="12"/>
      <c r="K16" s="12">
        <v>5450.13</v>
      </c>
      <c r="L16" s="14">
        <f>60.28+766.1</f>
        <v>826.38</v>
      </c>
      <c r="M16" s="14">
        <f t="shared" si="1"/>
        <v>6276.51</v>
      </c>
      <c r="N16" s="1"/>
    </row>
    <row r="17" spans="1:14" x14ac:dyDescent="0.25">
      <c r="A17" s="13">
        <v>10</v>
      </c>
      <c r="B17" s="14" t="s">
        <v>12</v>
      </c>
      <c r="C17" s="14">
        <v>2.76</v>
      </c>
      <c r="D17" s="14">
        <v>0.4</v>
      </c>
      <c r="E17" s="14">
        <f t="shared" si="0"/>
        <v>3.1599999999999997</v>
      </c>
      <c r="F17" s="14">
        <v>1736.65</v>
      </c>
      <c r="G17" s="14">
        <v>3644.25</v>
      </c>
      <c r="H17" s="14"/>
      <c r="I17" s="14">
        <v>1306.47</v>
      </c>
      <c r="J17" s="14"/>
      <c r="K17" s="14">
        <v>8259.43</v>
      </c>
      <c r="L17" s="14">
        <v>30.14</v>
      </c>
      <c r="M17" s="14">
        <f t="shared" si="1"/>
        <v>8289.57</v>
      </c>
      <c r="N17" s="1"/>
    </row>
    <row r="18" spans="1:14" x14ac:dyDescent="0.25">
      <c r="A18" s="13">
        <v>11</v>
      </c>
      <c r="B18" s="14" t="s">
        <v>13</v>
      </c>
      <c r="C18" s="14"/>
      <c r="D18" s="14"/>
      <c r="E18" s="14">
        <f t="shared" si="0"/>
        <v>0</v>
      </c>
      <c r="F18" s="14"/>
      <c r="G18" s="14">
        <v>56.38</v>
      </c>
      <c r="H18" s="14"/>
      <c r="I18" s="14"/>
      <c r="J18" s="14"/>
      <c r="K18" s="14">
        <v>106.57</v>
      </c>
      <c r="L18" s="14"/>
      <c r="M18" s="14">
        <f t="shared" si="1"/>
        <v>106.57</v>
      </c>
      <c r="N18" s="1"/>
    </row>
    <row r="19" spans="1:14" x14ac:dyDescent="0.25">
      <c r="A19" s="13">
        <v>12</v>
      </c>
      <c r="B19" s="14" t="s">
        <v>14</v>
      </c>
      <c r="C19" s="14"/>
      <c r="D19" s="14"/>
      <c r="E19" s="14">
        <f t="shared" si="0"/>
        <v>0</v>
      </c>
      <c r="F19" s="14"/>
      <c r="G19" s="14">
        <v>56.38</v>
      </c>
      <c r="H19" s="14"/>
      <c r="I19" s="14"/>
      <c r="J19" s="14"/>
      <c r="K19" s="14">
        <v>106.57</v>
      </c>
      <c r="L19" s="14"/>
      <c r="M19" s="14">
        <f t="shared" si="1"/>
        <v>106.57</v>
      </c>
      <c r="N19" s="1"/>
    </row>
    <row r="20" spans="1:14" x14ac:dyDescent="0.25">
      <c r="A20" s="13">
        <v>13</v>
      </c>
      <c r="B20" s="14" t="s">
        <v>15</v>
      </c>
      <c r="C20" s="14"/>
      <c r="D20" s="14"/>
      <c r="E20" s="14">
        <f t="shared" si="0"/>
        <v>0</v>
      </c>
      <c r="F20" s="14"/>
      <c r="G20" s="14">
        <v>56.38</v>
      </c>
      <c r="H20" s="14"/>
      <c r="I20" s="14"/>
      <c r="J20" s="14"/>
      <c r="K20" s="14">
        <v>106.57</v>
      </c>
      <c r="L20" s="14"/>
      <c r="M20" s="14">
        <f t="shared" si="1"/>
        <v>106.57</v>
      </c>
      <c r="N20" s="1"/>
    </row>
    <row r="21" spans="1:14" x14ac:dyDescent="0.25">
      <c r="A21" s="13">
        <v>14</v>
      </c>
      <c r="B21" s="14" t="s">
        <v>16</v>
      </c>
      <c r="C21" s="14">
        <v>2.0099999999999998</v>
      </c>
      <c r="D21" s="14"/>
      <c r="E21" s="14">
        <f t="shared" si="0"/>
        <v>2.0099999999999998</v>
      </c>
      <c r="F21" s="14">
        <v>1303.28</v>
      </c>
      <c r="G21" s="14">
        <v>2664.73</v>
      </c>
      <c r="H21" s="14"/>
      <c r="I21" s="14"/>
      <c r="J21" s="14"/>
      <c r="K21" s="14">
        <v>5036.3500000000004</v>
      </c>
      <c r="L21" s="14">
        <v>30.14</v>
      </c>
      <c r="M21" s="14">
        <f t="shared" si="1"/>
        <v>5066.4900000000007</v>
      </c>
      <c r="N21" s="1">
        <v>19.2</v>
      </c>
    </row>
    <row r="22" spans="1:14" x14ac:dyDescent="0.25">
      <c r="A22" s="13">
        <v>15</v>
      </c>
      <c r="B22" s="14" t="s">
        <v>17</v>
      </c>
      <c r="C22" s="14">
        <v>1.2</v>
      </c>
      <c r="D22" s="14"/>
      <c r="E22" s="14">
        <f t="shared" si="0"/>
        <v>1.2</v>
      </c>
      <c r="F22" s="14">
        <v>1400.79</v>
      </c>
      <c r="G22" s="14">
        <v>2804.6</v>
      </c>
      <c r="H22" s="14"/>
      <c r="I22" s="14"/>
      <c r="J22" s="14"/>
      <c r="K22" s="14">
        <v>5300.68</v>
      </c>
      <c r="L22" s="14"/>
      <c r="M22" s="14">
        <f t="shared" si="1"/>
        <v>5300.68</v>
      </c>
      <c r="N22" s="1"/>
    </row>
    <row r="23" spans="1:14" x14ac:dyDescent="0.25">
      <c r="A23" s="13">
        <v>16</v>
      </c>
      <c r="B23" s="14" t="s">
        <v>18</v>
      </c>
      <c r="C23" s="14">
        <v>0.92</v>
      </c>
      <c r="D23" s="14">
        <v>9.4</v>
      </c>
      <c r="E23" s="14">
        <f t="shared" si="0"/>
        <v>10.32</v>
      </c>
      <c r="F23" s="14">
        <v>1897.97</v>
      </c>
      <c r="G23" s="14">
        <v>4157.92</v>
      </c>
      <c r="H23" s="14"/>
      <c r="I23" s="14"/>
      <c r="J23" s="14"/>
      <c r="K23" s="14">
        <v>6867.04</v>
      </c>
      <c r="L23" s="14">
        <f>3291.41+353.51</f>
        <v>3644.92</v>
      </c>
      <c r="M23" s="14">
        <f t="shared" si="1"/>
        <v>10511.96</v>
      </c>
      <c r="N23" s="1"/>
    </row>
    <row r="24" spans="1:14" x14ac:dyDescent="0.25">
      <c r="A24" s="13">
        <v>17</v>
      </c>
      <c r="B24" s="14" t="s">
        <v>19</v>
      </c>
      <c r="C24" s="14"/>
      <c r="D24" s="14">
        <v>9.4</v>
      </c>
      <c r="E24" s="14">
        <f t="shared" si="0"/>
        <v>9.4</v>
      </c>
      <c r="F24" s="14">
        <v>1946.88</v>
      </c>
      <c r="G24" s="14">
        <v>4255.3999999999996</v>
      </c>
      <c r="H24" s="14"/>
      <c r="I24" s="14"/>
      <c r="J24" s="14"/>
      <c r="K24" s="14">
        <v>7087.87</v>
      </c>
      <c r="L24" s="14"/>
      <c r="M24" s="14">
        <f t="shared" si="1"/>
        <v>7087.87</v>
      </c>
      <c r="N24" s="1"/>
    </row>
    <row r="25" spans="1:14" x14ac:dyDescent="0.25">
      <c r="A25" s="13">
        <v>18</v>
      </c>
      <c r="B25" s="14" t="s">
        <v>20</v>
      </c>
      <c r="C25" s="14">
        <v>6.82</v>
      </c>
      <c r="D25" s="14">
        <v>0.4</v>
      </c>
      <c r="E25" s="14">
        <f t="shared" si="0"/>
        <v>7.2200000000000006</v>
      </c>
      <c r="F25" s="14">
        <v>1426.38</v>
      </c>
      <c r="G25" s="14">
        <v>3154.62</v>
      </c>
      <c r="H25" s="14"/>
      <c r="I25" s="14">
        <v>870.98</v>
      </c>
      <c r="J25" s="17"/>
      <c r="K25" s="14">
        <v>6876.74</v>
      </c>
      <c r="L25" s="14">
        <v>332.08</v>
      </c>
      <c r="M25" s="14">
        <f t="shared" si="1"/>
        <v>7208.82</v>
      </c>
      <c r="N25" s="1"/>
    </row>
    <row r="26" spans="1:14" x14ac:dyDescent="0.25">
      <c r="A26" s="13">
        <v>19</v>
      </c>
      <c r="B26" s="14" t="s">
        <v>21</v>
      </c>
      <c r="C26" s="14"/>
      <c r="D26" s="14"/>
      <c r="E26" s="14">
        <f t="shared" si="0"/>
        <v>0</v>
      </c>
      <c r="F26" s="14">
        <v>153.72</v>
      </c>
      <c r="G26" s="14">
        <v>320.79000000000002</v>
      </c>
      <c r="H26" s="14"/>
      <c r="I26" s="14"/>
      <c r="J26" s="14">
        <v>80.37</v>
      </c>
      <c r="K26" s="14">
        <v>758.16</v>
      </c>
      <c r="L26" s="14"/>
      <c r="M26" s="14">
        <f t="shared" si="1"/>
        <v>758.16</v>
      </c>
      <c r="N26" s="1"/>
    </row>
    <row r="27" spans="1:14" x14ac:dyDescent="0.25">
      <c r="A27" s="13">
        <v>20</v>
      </c>
      <c r="B27" s="14" t="s">
        <v>22</v>
      </c>
      <c r="C27" s="14"/>
      <c r="D27" s="14"/>
      <c r="E27" s="14">
        <f t="shared" si="0"/>
        <v>0</v>
      </c>
      <c r="F27" s="14">
        <v>59.12</v>
      </c>
      <c r="G27" s="14">
        <v>131.88</v>
      </c>
      <c r="H27" s="14"/>
      <c r="I27" s="14"/>
      <c r="J27" s="14">
        <v>60.29</v>
      </c>
      <c r="K27" s="14">
        <v>363.2</v>
      </c>
      <c r="L27" s="14"/>
      <c r="M27" s="14">
        <f t="shared" si="1"/>
        <v>363.2</v>
      </c>
      <c r="N27" s="1"/>
    </row>
    <row r="28" spans="1:14" x14ac:dyDescent="0.25">
      <c r="A28" s="13">
        <v>21</v>
      </c>
      <c r="B28" s="14" t="s">
        <v>23</v>
      </c>
      <c r="C28" s="14"/>
      <c r="D28" s="14"/>
      <c r="E28" s="14">
        <f t="shared" si="0"/>
        <v>0</v>
      </c>
      <c r="F28" s="14"/>
      <c r="G28" s="14">
        <v>22.1</v>
      </c>
      <c r="H28" s="14"/>
      <c r="I28" s="14"/>
      <c r="J28" s="14">
        <v>76.27</v>
      </c>
      <c r="K28" s="14">
        <v>185.91</v>
      </c>
      <c r="L28" s="14"/>
      <c r="M28" s="14">
        <f t="shared" si="1"/>
        <v>185.91</v>
      </c>
      <c r="N28" s="1"/>
    </row>
    <row r="29" spans="1:14" x14ac:dyDescent="0.25">
      <c r="A29" s="13">
        <v>22</v>
      </c>
      <c r="B29" s="14" t="s">
        <v>24</v>
      </c>
      <c r="C29" s="14">
        <v>1.23</v>
      </c>
      <c r="D29" s="14">
        <v>0.4</v>
      </c>
      <c r="E29" s="14">
        <f t="shared" si="0"/>
        <v>1.63</v>
      </c>
      <c r="F29" s="14">
        <v>1282.82</v>
      </c>
      <c r="G29" s="14">
        <v>2706.39</v>
      </c>
      <c r="H29" s="14"/>
      <c r="I29" s="14">
        <v>435.49</v>
      </c>
      <c r="J29" s="14"/>
      <c r="K29" s="14">
        <v>5572.36</v>
      </c>
      <c r="L29" s="14"/>
      <c r="M29" s="14">
        <f t="shared" si="1"/>
        <v>5572.36</v>
      </c>
      <c r="N29" s="1"/>
    </row>
    <row r="30" spans="1:14" x14ac:dyDescent="0.25">
      <c r="A30" s="13">
        <v>23</v>
      </c>
      <c r="B30" s="14" t="s">
        <v>25</v>
      </c>
      <c r="C30" s="14">
        <v>2.4300000000000002</v>
      </c>
      <c r="D30" s="14">
        <v>0.4</v>
      </c>
      <c r="E30" s="14">
        <f t="shared" si="0"/>
        <v>2.83</v>
      </c>
      <c r="F30" s="14">
        <v>1371.99</v>
      </c>
      <c r="G30" s="14">
        <v>2960.74</v>
      </c>
      <c r="H30" s="14"/>
      <c r="I30" s="14">
        <v>870.98</v>
      </c>
      <c r="J30" s="14"/>
      <c r="K30" s="14">
        <v>6510.35</v>
      </c>
      <c r="L30" s="14"/>
      <c r="M30" s="14">
        <f t="shared" si="1"/>
        <v>6510.35</v>
      </c>
      <c r="N30" s="1"/>
    </row>
    <row r="31" spans="1:14" x14ac:dyDescent="0.25">
      <c r="A31" s="13">
        <v>24</v>
      </c>
      <c r="B31" s="14" t="s">
        <v>26</v>
      </c>
      <c r="C31" s="14"/>
      <c r="D31" s="14"/>
      <c r="E31" s="14">
        <f t="shared" si="0"/>
        <v>0</v>
      </c>
      <c r="F31" s="14"/>
      <c r="G31" s="14"/>
      <c r="H31" s="14"/>
      <c r="I31" s="14"/>
      <c r="J31" s="14"/>
      <c r="K31" s="14"/>
      <c r="L31" s="14"/>
      <c r="M31" s="14">
        <f t="shared" si="1"/>
        <v>0</v>
      </c>
      <c r="N31" s="1"/>
    </row>
    <row r="32" spans="1:14" x14ac:dyDescent="0.25">
      <c r="A32" s="13">
        <v>25</v>
      </c>
      <c r="B32" s="14" t="s">
        <v>27</v>
      </c>
      <c r="C32" s="14">
        <v>2.0099999999999998</v>
      </c>
      <c r="D32" s="14">
        <v>0.4</v>
      </c>
      <c r="E32" s="14">
        <f t="shared" si="0"/>
        <v>2.4099999999999997</v>
      </c>
      <c r="F32" s="14">
        <v>1227.1199999999999</v>
      </c>
      <c r="G32" s="14">
        <v>2682.19</v>
      </c>
      <c r="H32" s="14"/>
      <c r="I32" s="14">
        <v>1959.71</v>
      </c>
      <c r="J32" s="14"/>
      <c r="K32" s="14">
        <v>7127.06</v>
      </c>
      <c r="L32" s="12">
        <v>459.66</v>
      </c>
      <c r="M32" s="14">
        <f t="shared" si="1"/>
        <v>7586.72</v>
      </c>
      <c r="N32" s="14">
        <f>67.3+34.85</f>
        <v>102.15</v>
      </c>
    </row>
    <row r="33" spans="1:14" x14ac:dyDescent="0.25">
      <c r="A33" s="13">
        <v>26</v>
      </c>
      <c r="B33" s="14" t="s">
        <v>28</v>
      </c>
      <c r="C33" s="14"/>
      <c r="D33" s="14"/>
      <c r="E33" s="14">
        <f t="shared" si="0"/>
        <v>0</v>
      </c>
      <c r="F33" s="14"/>
      <c r="G33" s="14"/>
      <c r="H33" s="14"/>
      <c r="I33" s="14"/>
      <c r="J33" s="14"/>
      <c r="K33" s="14"/>
      <c r="L33" s="14"/>
      <c r="M33" s="14">
        <f t="shared" si="1"/>
        <v>0</v>
      </c>
      <c r="N33" s="1"/>
    </row>
    <row r="34" spans="1:14" x14ac:dyDescent="0.25">
      <c r="A34" s="13">
        <v>27</v>
      </c>
      <c r="B34" s="14" t="s">
        <v>29</v>
      </c>
      <c r="C34" s="14"/>
      <c r="D34" s="14"/>
      <c r="E34" s="14">
        <f t="shared" si="0"/>
        <v>0</v>
      </c>
      <c r="F34" s="14"/>
      <c r="G34" s="14"/>
      <c r="H34" s="14"/>
      <c r="I34" s="14"/>
      <c r="J34" s="14"/>
      <c r="K34" s="14"/>
      <c r="L34" s="14"/>
      <c r="M34" s="14">
        <f t="shared" si="1"/>
        <v>0</v>
      </c>
      <c r="N34" s="1"/>
    </row>
    <row r="35" spans="1:14" x14ac:dyDescent="0.25">
      <c r="A35" s="13">
        <v>28</v>
      </c>
      <c r="B35" s="14" t="s">
        <v>30</v>
      </c>
      <c r="C35" s="14"/>
      <c r="D35" s="14"/>
      <c r="E35" s="14">
        <f t="shared" si="0"/>
        <v>0</v>
      </c>
      <c r="F35" s="14"/>
      <c r="G35" s="14"/>
      <c r="H35" s="14"/>
      <c r="I35" s="14"/>
      <c r="J35" s="14"/>
      <c r="K35" s="14"/>
      <c r="L35" s="14"/>
      <c r="M35" s="14">
        <f t="shared" si="1"/>
        <v>0</v>
      </c>
      <c r="N35" s="1"/>
    </row>
    <row r="36" spans="1:14" x14ac:dyDescent="0.25">
      <c r="A36" s="13">
        <v>29</v>
      </c>
      <c r="B36" s="14" t="s">
        <v>31</v>
      </c>
      <c r="C36" s="14"/>
      <c r="D36" s="14"/>
      <c r="E36" s="14">
        <f t="shared" si="0"/>
        <v>0</v>
      </c>
      <c r="F36" s="14"/>
      <c r="G36" s="14"/>
      <c r="H36" s="14"/>
      <c r="I36" s="14"/>
      <c r="J36" s="14"/>
      <c r="K36" s="14"/>
      <c r="L36" s="14"/>
      <c r="M36" s="14">
        <f t="shared" si="1"/>
        <v>0</v>
      </c>
      <c r="N36" s="1"/>
    </row>
    <row r="37" spans="1:14" x14ac:dyDescent="0.25">
      <c r="A37" s="13">
        <v>30</v>
      </c>
      <c r="B37" s="14" t="s">
        <v>32</v>
      </c>
      <c r="C37" s="14"/>
      <c r="D37" s="14"/>
      <c r="E37" s="14">
        <f t="shared" si="0"/>
        <v>0</v>
      </c>
      <c r="F37" s="14"/>
      <c r="G37" s="14">
        <v>16.55</v>
      </c>
      <c r="H37" s="14"/>
      <c r="I37" s="14"/>
      <c r="J37" s="14">
        <v>57.12</v>
      </c>
      <c r="K37" s="14">
        <v>139.25</v>
      </c>
      <c r="L37" s="14"/>
      <c r="M37" s="14">
        <f t="shared" si="1"/>
        <v>139.25</v>
      </c>
      <c r="N37" s="1"/>
    </row>
    <row r="38" spans="1:14" x14ac:dyDescent="0.25">
      <c r="A38" s="13">
        <v>31</v>
      </c>
      <c r="B38" s="14" t="s">
        <v>33</v>
      </c>
      <c r="C38" s="14"/>
      <c r="D38" s="14"/>
      <c r="E38" s="14">
        <f t="shared" si="0"/>
        <v>0</v>
      </c>
      <c r="F38" s="14"/>
      <c r="G38" s="14">
        <v>16.53</v>
      </c>
      <c r="H38" s="14"/>
      <c r="I38" s="14"/>
      <c r="J38" s="14">
        <v>57.07</v>
      </c>
      <c r="K38" s="14">
        <v>139.12</v>
      </c>
      <c r="L38" s="14"/>
      <c r="M38" s="14">
        <f t="shared" si="1"/>
        <v>139.12</v>
      </c>
      <c r="N38" s="1"/>
    </row>
    <row r="39" spans="1:14" x14ac:dyDescent="0.25">
      <c r="A39" s="13">
        <v>32</v>
      </c>
      <c r="B39" s="14" t="s">
        <v>34</v>
      </c>
      <c r="C39" s="14"/>
      <c r="D39" s="14"/>
      <c r="E39" s="14">
        <f t="shared" si="0"/>
        <v>0</v>
      </c>
      <c r="F39" s="14"/>
      <c r="G39" s="14">
        <v>20.77</v>
      </c>
      <c r="H39" s="14"/>
      <c r="I39" s="14"/>
      <c r="J39" s="14">
        <v>71.7</v>
      </c>
      <c r="K39" s="14">
        <v>174.78</v>
      </c>
      <c r="L39" s="14"/>
      <c r="M39" s="14">
        <f t="shared" si="1"/>
        <v>174.78</v>
      </c>
      <c r="N39" s="1"/>
    </row>
    <row r="40" spans="1:14" x14ac:dyDescent="0.25">
      <c r="A40" s="13">
        <v>33</v>
      </c>
      <c r="B40" s="14" t="s">
        <v>35</v>
      </c>
      <c r="C40" s="14"/>
      <c r="D40" s="14"/>
      <c r="E40" s="14">
        <f t="shared" si="0"/>
        <v>0</v>
      </c>
      <c r="F40" s="14"/>
      <c r="G40" s="14">
        <v>21.99</v>
      </c>
      <c r="H40" s="14"/>
      <c r="I40" s="14"/>
      <c r="J40" s="14">
        <v>75.91</v>
      </c>
      <c r="K40" s="14">
        <v>185.02</v>
      </c>
      <c r="L40" s="14"/>
      <c r="M40" s="14">
        <f t="shared" si="1"/>
        <v>185.02</v>
      </c>
      <c r="N40" s="1"/>
    </row>
    <row r="41" spans="1:14" x14ac:dyDescent="0.25">
      <c r="A41" s="13">
        <v>34</v>
      </c>
      <c r="B41" s="14" t="s">
        <v>36</v>
      </c>
      <c r="C41" s="14"/>
      <c r="D41" s="14"/>
      <c r="E41" s="14">
        <f t="shared" si="0"/>
        <v>0</v>
      </c>
      <c r="F41" s="14"/>
      <c r="G41" s="14">
        <v>19.62</v>
      </c>
      <c r="H41" s="14"/>
      <c r="I41" s="14"/>
      <c r="J41" s="14">
        <v>67.709999999999994</v>
      </c>
      <c r="K41" s="14">
        <v>165.04</v>
      </c>
      <c r="L41" s="14"/>
      <c r="M41" s="14">
        <f t="shared" si="1"/>
        <v>165.04</v>
      </c>
      <c r="N41" s="1"/>
    </row>
    <row r="42" spans="1:14" x14ac:dyDescent="0.25">
      <c r="A42" s="13">
        <v>35</v>
      </c>
      <c r="B42" s="14" t="s">
        <v>212</v>
      </c>
      <c r="C42" s="14"/>
      <c r="D42" s="14"/>
      <c r="E42" s="14">
        <f t="shared" si="0"/>
        <v>0</v>
      </c>
      <c r="F42" s="14"/>
      <c r="G42" s="14"/>
      <c r="H42" s="14"/>
      <c r="I42" s="14"/>
      <c r="J42" s="14"/>
      <c r="K42" s="14"/>
      <c r="L42" s="14"/>
      <c r="M42" s="14"/>
      <c r="N42" s="1"/>
    </row>
    <row r="43" spans="1:14" x14ac:dyDescent="0.25">
      <c r="A43" s="13">
        <v>36</v>
      </c>
      <c r="B43" s="14" t="s">
        <v>43</v>
      </c>
      <c r="C43" s="14"/>
      <c r="D43" s="14"/>
      <c r="E43" s="14">
        <f t="shared" si="0"/>
        <v>0</v>
      </c>
      <c r="F43" s="14"/>
      <c r="G43" s="14">
        <v>72.09</v>
      </c>
      <c r="H43" s="14"/>
      <c r="I43" s="14"/>
      <c r="J43" s="14">
        <v>248.84</v>
      </c>
      <c r="K43" s="14">
        <v>606.54999999999995</v>
      </c>
      <c r="L43" s="14"/>
      <c r="M43" s="14">
        <f t="shared" si="1"/>
        <v>606.54999999999995</v>
      </c>
      <c r="N43" s="1"/>
    </row>
    <row r="44" spans="1:14" x14ac:dyDescent="0.25">
      <c r="A44" s="13">
        <v>37</v>
      </c>
      <c r="B44" s="14" t="s">
        <v>44</v>
      </c>
      <c r="C44" s="14"/>
      <c r="D44" s="14"/>
      <c r="E44" s="14">
        <f t="shared" si="0"/>
        <v>0</v>
      </c>
      <c r="F44" s="14">
        <v>134.81</v>
      </c>
      <c r="G44" s="14">
        <v>311.92</v>
      </c>
      <c r="H44" s="14"/>
      <c r="I44" s="14"/>
      <c r="J44" s="14">
        <v>176.15</v>
      </c>
      <c r="K44" s="14">
        <v>922.45</v>
      </c>
      <c r="L44" s="14"/>
      <c r="M44" s="14">
        <f t="shared" si="1"/>
        <v>922.45</v>
      </c>
      <c r="N44" s="1"/>
    </row>
    <row r="45" spans="1:14" x14ac:dyDescent="0.25">
      <c r="A45" s="13">
        <v>38</v>
      </c>
      <c r="B45" s="14" t="s">
        <v>45</v>
      </c>
      <c r="C45" s="14"/>
      <c r="D45" s="14"/>
      <c r="E45" s="14">
        <f t="shared" si="0"/>
        <v>0</v>
      </c>
      <c r="F45" s="14"/>
      <c r="G45" s="14">
        <v>62.47</v>
      </c>
      <c r="H45" s="14"/>
      <c r="I45" s="14"/>
      <c r="J45" s="14">
        <v>215.63</v>
      </c>
      <c r="K45" s="14">
        <v>525.61</v>
      </c>
      <c r="L45" s="14"/>
      <c r="M45" s="14">
        <f t="shared" si="1"/>
        <v>525.61</v>
      </c>
      <c r="N45" s="1"/>
    </row>
    <row r="46" spans="1:14" x14ac:dyDescent="0.25">
      <c r="A46" s="13">
        <v>39</v>
      </c>
      <c r="B46" s="14" t="s">
        <v>46</v>
      </c>
      <c r="C46" s="14"/>
      <c r="D46" s="14"/>
      <c r="E46" s="14">
        <f t="shared" si="0"/>
        <v>0</v>
      </c>
      <c r="F46" s="14">
        <v>99.33</v>
      </c>
      <c r="G46" s="14">
        <v>241.17</v>
      </c>
      <c r="H46" s="14"/>
      <c r="I46" s="14"/>
      <c r="J46" s="14">
        <v>168.94</v>
      </c>
      <c r="K46" s="14">
        <v>775.1</v>
      </c>
      <c r="L46" s="14"/>
      <c r="M46" s="14">
        <f t="shared" si="1"/>
        <v>775.1</v>
      </c>
      <c r="N46" s="1"/>
    </row>
    <row r="47" spans="1:14" x14ac:dyDescent="0.25">
      <c r="A47" s="13">
        <v>40</v>
      </c>
      <c r="B47" s="14" t="s">
        <v>47</v>
      </c>
      <c r="C47" s="14"/>
      <c r="D47" s="14"/>
      <c r="E47" s="14">
        <f t="shared" si="0"/>
        <v>0</v>
      </c>
      <c r="F47" s="14"/>
      <c r="G47" s="14">
        <v>63.61</v>
      </c>
      <c r="H47" s="14"/>
      <c r="I47" s="14"/>
      <c r="J47" s="14">
        <v>219.57</v>
      </c>
      <c r="K47" s="14">
        <v>535.23</v>
      </c>
      <c r="L47" s="14"/>
      <c r="M47" s="14">
        <f t="shared" si="1"/>
        <v>535.23</v>
      </c>
      <c r="N47" s="1"/>
    </row>
    <row r="48" spans="1:14" x14ac:dyDescent="0.25">
      <c r="A48" s="13">
        <v>41</v>
      </c>
      <c r="B48" s="14" t="s">
        <v>37</v>
      </c>
      <c r="C48" s="14"/>
      <c r="D48" s="14"/>
      <c r="E48" s="14">
        <f t="shared" si="0"/>
        <v>0</v>
      </c>
      <c r="F48" s="14"/>
      <c r="G48" s="14"/>
      <c r="H48" s="14"/>
      <c r="I48" s="14">
        <v>1741.96</v>
      </c>
      <c r="J48" s="14"/>
      <c r="K48" s="14">
        <v>1829.06</v>
      </c>
      <c r="L48" s="14">
        <v>2090.66</v>
      </c>
      <c r="M48" s="14">
        <f t="shared" si="1"/>
        <v>3919.72</v>
      </c>
      <c r="N48" s="1"/>
    </row>
    <row r="49" spans="1:14" x14ac:dyDescent="0.25">
      <c r="A49" s="13">
        <v>42</v>
      </c>
      <c r="B49" s="14" t="s">
        <v>48</v>
      </c>
      <c r="C49" s="14"/>
      <c r="D49" s="14"/>
      <c r="E49" s="14">
        <f t="shared" si="0"/>
        <v>0</v>
      </c>
      <c r="F49" s="14">
        <v>279.08</v>
      </c>
      <c r="G49" s="14">
        <v>589.16999999999996</v>
      </c>
      <c r="H49" s="14"/>
      <c r="I49" s="14"/>
      <c r="J49" s="14">
        <v>169.45</v>
      </c>
      <c r="K49" s="14">
        <v>1433.81</v>
      </c>
      <c r="L49" s="14"/>
      <c r="M49" s="14">
        <f t="shared" si="1"/>
        <v>1433.81</v>
      </c>
      <c r="N49" s="1"/>
    </row>
    <row r="50" spans="1:14" x14ac:dyDescent="0.25">
      <c r="A50" s="13">
        <v>43</v>
      </c>
      <c r="B50" s="14" t="s">
        <v>49</v>
      </c>
      <c r="C50" s="14"/>
      <c r="D50" s="14"/>
      <c r="E50" s="14">
        <f t="shared" si="0"/>
        <v>0</v>
      </c>
      <c r="F50" s="14"/>
      <c r="G50" s="14">
        <v>49.87</v>
      </c>
      <c r="H50" s="14"/>
      <c r="I50" s="14"/>
      <c r="J50" s="14">
        <v>172.15</v>
      </c>
      <c r="K50" s="14">
        <v>419.63</v>
      </c>
      <c r="L50" s="14"/>
      <c r="M50" s="14">
        <f t="shared" si="1"/>
        <v>419.63</v>
      </c>
      <c r="N50" s="1"/>
    </row>
    <row r="51" spans="1:14" x14ac:dyDescent="0.25">
      <c r="A51" s="13">
        <v>44</v>
      </c>
      <c r="B51" s="14" t="s">
        <v>50</v>
      </c>
      <c r="C51" s="14"/>
      <c r="D51" s="14"/>
      <c r="E51" s="14">
        <f t="shared" si="0"/>
        <v>0</v>
      </c>
      <c r="F51" s="14">
        <v>293.26</v>
      </c>
      <c r="G51" s="14">
        <v>616.41999999999996</v>
      </c>
      <c r="H51" s="14"/>
      <c r="I51" s="14"/>
      <c r="J51" s="14">
        <v>168.78</v>
      </c>
      <c r="K51" s="14">
        <v>1484.03</v>
      </c>
      <c r="L51" s="14"/>
      <c r="M51" s="14">
        <f t="shared" si="1"/>
        <v>1484.03</v>
      </c>
      <c r="N51" s="1"/>
    </row>
    <row r="52" spans="1:14" x14ac:dyDescent="0.25">
      <c r="A52" s="13">
        <v>45</v>
      </c>
      <c r="B52" s="14" t="s">
        <v>38</v>
      </c>
      <c r="C52" s="14"/>
      <c r="D52" s="14"/>
      <c r="E52" s="14">
        <f t="shared" si="0"/>
        <v>0</v>
      </c>
      <c r="F52" s="14"/>
      <c r="G52" s="14"/>
      <c r="H52" s="14"/>
      <c r="I52" s="14"/>
      <c r="J52" s="14"/>
      <c r="K52" s="14"/>
      <c r="L52" s="14"/>
      <c r="M52" s="14">
        <f t="shared" si="1"/>
        <v>0</v>
      </c>
      <c r="N52" s="1"/>
    </row>
    <row r="53" spans="1:14" x14ac:dyDescent="0.25">
      <c r="A53" s="13">
        <v>46</v>
      </c>
      <c r="B53" s="14" t="s">
        <v>51</v>
      </c>
      <c r="C53" s="14"/>
      <c r="D53" s="14"/>
      <c r="E53" s="14">
        <f t="shared" si="0"/>
        <v>0</v>
      </c>
      <c r="F53" s="14"/>
      <c r="G53" s="14"/>
      <c r="H53" s="14"/>
      <c r="I53" s="14"/>
      <c r="J53" s="14"/>
      <c r="K53" s="14"/>
      <c r="L53" s="14"/>
      <c r="M53" s="14">
        <f t="shared" si="1"/>
        <v>0</v>
      </c>
      <c r="N53" s="1"/>
    </row>
    <row r="54" spans="1:14" x14ac:dyDescent="0.25">
      <c r="A54" s="13">
        <v>47</v>
      </c>
      <c r="B54" s="14" t="s">
        <v>52</v>
      </c>
      <c r="C54" s="17"/>
      <c r="D54" s="14">
        <v>0.68</v>
      </c>
      <c r="E54" s="14">
        <f t="shared" si="0"/>
        <v>0.68</v>
      </c>
      <c r="F54" s="14">
        <v>315.48</v>
      </c>
      <c r="G54" s="14">
        <v>715.69</v>
      </c>
      <c r="H54" s="14"/>
      <c r="I54" s="14"/>
      <c r="J54" s="14">
        <v>173.4</v>
      </c>
      <c r="K54" s="14">
        <v>1680.37</v>
      </c>
      <c r="L54" s="14"/>
      <c r="M54" s="14">
        <f t="shared" si="1"/>
        <v>1680.37</v>
      </c>
      <c r="N54" s="1"/>
    </row>
    <row r="55" spans="1:14" x14ac:dyDescent="0.25">
      <c r="A55" s="13">
        <v>48</v>
      </c>
      <c r="B55" s="14" t="s">
        <v>40</v>
      </c>
      <c r="C55" s="14"/>
      <c r="D55" s="14"/>
      <c r="E55" s="14">
        <f t="shared" si="0"/>
        <v>0</v>
      </c>
      <c r="F55" s="14"/>
      <c r="G55" s="14"/>
      <c r="H55" s="14"/>
      <c r="I55" s="14"/>
      <c r="J55" s="14"/>
      <c r="K55" s="14"/>
      <c r="L55" s="14"/>
      <c r="M55" s="14">
        <f t="shared" si="1"/>
        <v>0</v>
      </c>
      <c r="N55" s="1"/>
    </row>
    <row r="56" spans="1:14" x14ac:dyDescent="0.25">
      <c r="A56" s="13">
        <v>49</v>
      </c>
      <c r="B56" s="14" t="s">
        <v>41</v>
      </c>
      <c r="C56" s="14">
        <v>3.36</v>
      </c>
      <c r="D56" s="14">
        <v>0.4</v>
      </c>
      <c r="E56" s="14">
        <f t="shared" si="0"/>
        <v>3.76</v>
      </c>
      <c r="F56" s="14">
        <v>1218.1300000000001</v>
      </c>
      <c r="G56" s="14">
        <v>2764.95</v>
      </c>
      <c r="H56" s="14"/>
      <c r="I56" s="14">
        <v>2177.4499999999998</v>
      </c>
      <c r="J56" s="14"/>
      <c r="K56" s="14">
        <v>7512.08</v>
      </c>
      <c r="L56" s="14"/>
      <c r="M56" s="14">
        <f t="shared" si="1"/>
        <v>7512.08</v>
      </c>
      <c r="N56" s="1"/>
    </row>
    <row r="57" spans="1:14" x14ac:dyDescent="0.25">
      <c r="A57" s="13">
        <v>50</v>
      </c>
      <c r="B57" s="14" t="s">
        <v>53</v>
      </c>
      <c r="C57" s="14"/>
      <c r="D57" s="14">
        <v>51.44</v>
      </c>
      <c r="E57" s="14">
        <f t="shared" si="0"/>
        <v>51.44</v>
      </c>
      <c r="F57" s="14">
        <v>2401.5300000000002</v>
      </c>
      <c r="G57" s="14">
        <v>9240.48</v>
      </c>
      <c r="H57" s="14"/>
      <c r="I57" s="14"/>
      <c r="J57" s="14">
        <v>176.25</v>
      </c>
      <c r="K57" s="14">
        <v>17797.740000000002</v>
      </c>
      <c r="L57" s="14">
        <f>3773.11+1469.22</f>
        <v>5242.33</v>
      </c>
      <c r="M57" s="14">
        <f t="shared" si="1"/>
        <v>23040.07</v>
      </c>
      <c r="N57" s="1"/>
    </row>
    <row r="58" spans="1:14" x14ac:dyDescent="0.25">
      <c r="A58" s="13">
        <v>51</v>
      </c>
      <c r="B58" s="14" t="s">
        <v>54</v>
      </c>
      <c r="C58" s="14"/>
      <c r="D58" s="14"/>
      <c r="E58" s="14">
        <f t="shared" si="0"/>
        <v>0</v>
      </c>
      <c r="F58" s="14">
        <v>437.53</v>
      </c>
      <c r="G58" s="14">
        <v>1284.33</v>
      </c>
      <c r="H58" s="14"/>
      <c r="I58" s="14"/>
      <c r="J58" s="14">
        <v>175.94</v>
      </c>
      <c r="K58" s="14">
        <v>2759.9</v>
      </c>
      <c r="L58" s="14">
        <v>1469.22</v>
      </c>
      <c r="M58" s="14">
        <f t="shared" si="1"/>
        <v>4229.12</v>
      </c>
      <c r="N58" s="1"/>
    </row>
    <row r="59" spans="1:14" x14ac:dyDescent="0.25">
      <c r="A59" s="13">
        <v>52</v>
      </c>
      <c r="B59" s="14" t="s">
        <v>55</v>
      </c>
      <c r="C59" s="14"/>
      <c r="D59" s="14"/>
      <c r="E59" s="14">
        <f t="shared" si="0"/>
        <v>0</v>
      </c>
      <c r="F59" s="14">
        <v>191.57</v>
      </c>
      <c r="G59" s="14">
        <v>809.57</v>
      </c>
      <c r="H59" s="14"/>
      <c r="I59" s="14"/>
      <c r="J59" s="14">
        <v>180.19</v>
      </c>
      <c r="K59" s="14">
        <v>1870.66</v>
      </c>
      <c r="L59" s="14">
        <v>1469.22</v>
      </c>
      <c r="M59" s="14">
        <f t="shared" si="1"/>
        <v>3339.88</v>
      </c>
      <c r="N59" s="1"/>
    </row>
    <row r="60" spans="1:14" x14ac:dyDescent="0.25">
      <c r="A60" s="13">
        <v>53</v>
      </c>
      <c r="B60" s="14" t="s">
        <v>56</v>
      </c>
      <c r="C60" s="14"/>
      <c r="D60" s="14"/>
      <c r="E60" s="14">
        <f t="shared" si="0"/>
        <v>0</v>
      </c>
      <c r="F60" s="14">
        <v>219.95</v>
      </c>
      <c r="G60" s="14">
        <v>863.02</v>
      </c>
      <c r="H60" s="14"/>
      <c r="I60" s="14"/>
      <c r="J60" s="14">
        <v>175.11</v>
      </c>
      <c r="K60" s="14">
        <v>1962.06</v>
      </c>
      <c r="L60" s="14">
        <v>1469.22</v>
      </c>
      <c r="M60" s="14">
        <f t="shared" si="1"/>
        <v>3431.2799999999997</v>
      </c>
      <c r="N60" s="1"/>
    </row>
    <row r="61" spans="1:14" x14ac:dyDescent="0.25">
      <c r="A61" s="13">
        <v>54</v>
      </c>
      <c r="B61" s="14" t="s">
        <v>57</v>
      </c>
      <c r="C61" s="14"/>
      <c r="D61" s="14"/>
      <c r="E61" s="14">
        <f t="shared" si="0"/>
        <v>0</v>
      </c>
      <c r="F61" s="14">
        <v>163.19</v>
      </c>
      <c r="G61" s="14">
        <v>754.26</v>
      </c>
      <c r="H61" s="14"/>
      <c r="I61" s="14"/>
      <c r="J61" s="14">
        <v>178.85</v>
      </c>
      <c r="K61" s="14">
        <v>1763.57</v>
      </c>
      <c r="L61" s="14">
        <v>1469.22</v>
      </c>
      <c r="M61" s="14">
        <f t="shared" si="1"/>
        <v>3232.79</v>
      </c>
      <c r="N61" s="1"/>
    </row>
    <row r="62" spans="1:14" x14ac:dyDescent="0.25">
      <c r="A62" s="13">
        <v>55</v>
      </c>
      <c r="B62" s="14" t="s">
        <v>58</v>
      </c>
      <c r="C62" s="14"/>
      <c r="D62" s="14"/>
      <c r="E62" s="14">
        <f t="shared" si="0"/>
        <v>0</v>
      </c>
      <c r="F62" s="14">
        <v>182.11</v>
      </c>
      <c r="G62" s="14">
        <v>1000.95</v>
      </c>
      <c r="H62" s="14"/>
      <c r="I62" s="14"/>
      <c r="J62" s="14">
        <v>174.12</v>
      </c>
      <c r="K62" s="14">
        <v>2220.87</v>
      </c>
      <c r="L62" s="14">
        <v>1469.22</v>
      </c>
      <c r="M62" s="14">
        <f t="shared" si="1"/>
        <v>3690.09</v>
      </c>
      <c r="N62" s="1"/>
    </row>
    <row r="63" spans="1:14" x14ac:dyDescent="0.25">
      <c r="A63" s="13">
        <v>56</v>
      </c>
      <c r="B63" s="14" t="s">
        <v>59</v>
      </c>
      <c r="C63" s="14"/>
      <c r="D63" s="14"/>
      <c r="E63" s="14">
        <f t="shared" si="0"/>
        <v>0</v>
      </c>
      <c r="F63" s="14">
        <v>193.93</v>
      </c>
      <c r="G63" s="14">
        <v>813.3</v>
      </c>
      <c r="H63" s="14"/>
      <c r="I63" s="14"/>
      <c r="J63" s="14">
        <v>177.29</v>
      </c>
      <c r="K63" s="14">
        <v>1872.21</v>
      </c>
      <c r="L63" s="14"/>
      <c r="M63" s="14">
        <f t="shared" si="1"/>
        <v>1872.21</v>
      </c>
      <c r="N63" s="1"/>
    </row>
    <row r="64" spans="1:14" x14ac:dyDescent="0.25">
      <c r="A64" s="13">
        <v>57</v>
      </c>
      <c r="B64" s="14" t="s">
        <v>60</v>
      </c>
      <c r="C64" s="14"/>
      <c r="D64" s="14"/>
      <c r="E64" s="14">
        <f t="shared" si="0"/>
        <v>0</v>
      </c>
      <c r="F64" s="14">
        <v>182.11</v>
      </c>
      <c r="G64" s="14">
        <v>1000.33</v>
      </c>
      <c r="H64" s="14"/>
      <c r="I64" s="14"/>
      <c r="J64" s="14">
        <v>172</v>
      </c>
      <c r="K64" s="14">
        <v>2215.69</v>
      </c>
      <c r="L64" s="14">
        <v>1469.22</v>
      </c>
      <c r="M64" s="14">
        <f t="shared" si="1"/>
        <v>3684.91</v>
      </c>
      <c r="N64" s="1"/>
    </row>
    <row r="65" spans="1:14" x14ac:dyDescent="0.25">
      <c r="A65" s="13">
        <v>58</v>
      </c>
      <c r="B65" s="14" t="s">
        <v>61</v>
      </c>
      <c r="C65" s="14"/>
      <c r="D65" s="14"/>
      <c r="E65" s="14">
        <f t="shared" si="0"/>
        <v>0</v>
      </c>
      <c r="F65" s="14">
        <v>260.14999999999998</v>
      </c>
      <c r="G65" s="14">
        <v>940.02</v>
      </c>
      <c r="H65" s="14"/>
      <c r="I65" s="14"/>
      <c r="J65" s="14">
        <v>172.36</v>
      </c>
      <c r="K65" s="14">
        <v>2102.4</v>
      </c>
      <c r="L65" s="14"/>
      <c r="M65" s="14">
        <f t="shared" si="1"/>
        <v>2102.4</v>
      </c>
      <c r="N65" s="1"/>
    </row>
    <row r="66" spans="1:14" x14ac:dyDescent="0.25">
      <c r="A66" s="13">
        <v>59</v>
      </c>
      <c r="B66" s="14" t="s">
        <v>62</v>
      </c>
      <c r="C66" s="14"/>
      <c r="D66" s="14">
        <v>4.95</v>
      </c>
      <c r="E66" s="14">
        <f t="shared" si="0"/>
        <v>4.95</v>
      </c>
      <c r="F66" s="14">
        <v>624.86</v>
      </c>
      <c r="G66" s="14">
        <v>2044.97</v>
      </c>
      <c r="H66" s="14"/>
      <c r="I66" s="14"/>
      <c r="J66" s="14">
        <v>169.92</v>
      </c>
      <c r="K66" s="14">
        <v>4186.13</v>
      </c>
      <c r="L66" s="14"/>
      <c r="M66" s="14">
        <f t="shared" si="1"/>
        <v>4186.13</v>
      </c>
      <c r="N66" s="1"/>
    </row>
    <row r="67" spans="1:14" x14ac:dyDescent="0.25">
      <c r="A67" s="13">
        <v>60</v>
      </c>
      <c r="B67" s="14" t="s">
        <v>63</v>
      </c>
      <c r="C67" s="14"/>
      <c r="D67" s="14"/>
      <c r="E67" s="14">
        <f t="shared" si="0"/>
        <v>0</v>
      </c>
      <c r="F67" s="14">
        <v>163.19</v>
      </c>
      <c r="G67" s="14">
        <v>963.1</v>
      </c>
      <c r="H67" s="14"/>
      <c r="I67" s="14"/>
      <c r="J67" s="14">
        <v>169.87</v>
      </c>
      <c r="K67" s="14">
        <v>2141.3000000000002</v>
      </c>
      <c r="L67" s="14">
        <v>1469.22</v>
      </c>
      <c r="M67" s="14">
        <f t="shared" si="1"/>
        <v>3610.5200000000004</v>
      </c>
      <c r="N67" s="1"/>
    </row>
    <row r="68" spans="1:14" x14ac:dyDescent="0.25">
      <c r="A68" s="13">
        <v>61</v>
      </c>
      <c r="B68" s="14" t="s">
        <v>64</v>
      </c>
      <c r="C68" s="14"/>
      <c r="D68" s="14"/>
      <c r="E68" s="14">
        <f t="shared" si="0"/>
        <v>0</v>
      </c>
      <c r="F68" s="14">
        <v>359.48</v>
      </c>
      <c r="G68" s="14">
        <v>1343.9</v>
      </c>
      <c r="H68" s="14"/>
      <c r="I68" s="14"/>
      <c r="J68" s="14">
        <v>173.09</v>
      </c>
      <c r="K68" s="14">
        <v>2867.08</v>
      </c>
      <c r="L68" s="14"/>
      <c r="M68" s="14">
        <f t="shared" si="1"/>
        <v>2867.08</v>
      </c>
      <c r="N68" s="1"/>
    </row>
    <row r="69" spans="1:14" x14ac:dyDescent="0.25">
      <c r="A69" s="13">
        <v>62</v>
      </c>
      <c r="B69" s="14" t="s">
        <v>65</v>
      </c>
      <c r="C69" s="14">
        <v>0.3</v>
      </c>
      <c r="D69" s="14"/>
      <c r="E69" s="14">
        <f t="shared" si="0"/>
        <v>0.3</v>
      </c>
      <c r="F69" s="14">
        <v>12.93</v>
      </c>
      <c r="G69" s="14">
        <v>130.15</v>
      </c>
      <c r="H69" s="14"/>
      <c r="I69" s="14"/>
      <c r="J69" s="14">
        <v>279.19</v>
      </c>
      <c r="K69" s="14">
        <v>773.64</v>
      </c>
      <c r="L69" s="14"/>
      <c r="M69" s="14">
        <f t="shared" si="1"/>
        <v>773.64</v>
      </c>
      <c r="N69" s="1"/>
    </row>
    <row r="70" spans="1:14" x14ac:dyDescent="0.25">
      <c r="A70" s="13">
        <v>63</v>
      </c>
      <c r="B70" s="14" t="s">
        <v>66</v>
      </c>
      <c r="C70" s="14"/>
      <c r="D70" s="14"/>
      <c r="E70" s="14">
        <f t="shared" si="0"/>
        <v>0</v>
      </c>
      <c r="F70" s="14"/>
      <c r="G70" s="14"/>
      <c r="H70" s="14"/>
      <c r="I70" s="14"/>
      <c r="J70" s="14"/>
      <c r="K70" s="14"/>
      <c r="L70" s="14"/>
      <c r="M70" s="14">
        <f t="shared" si="1"/>
        <v>0</v>
      </c>
      <c r="N70" s="1"/>
    </row>
    <row r="71" spans="1:14" x14ac:dyDescent="0.25">
      <c r="A71" s="13">
        <v>64</v>
      </c>
      <c r="B71" s="14" t="s">
        <v>67</v>
      </c>
      <c r="C71" s="14"/>
      <c r="D71" s="14"/>
      <c r="E71" s="14">
        <f t="shared" si="0"/>
        <v>0</v>
      </c>
      <c r="F71" s="14"/>
      <c r="G71" s="14"/>
      <c r="H71" s="14"/>
      <c r="I71" s="14"/>
      <c r="J71" s="14"/>
      <c r="K71" s="14"/>
      <c r="L71" s="14"/>
      <c r="M71" s="14">
        <f t="shared" si="1"/>
        <v>0</v>
      </c>
      <c r="N71" s="1"/>
    </row>
    <row r="72" spans="1:14" x14ac:dyDescent="0.25">
      <c r="A72" s="13">
        <v>65</v>
      </c>
      <c r="B72" s="14" t="s">
        <v>68</v>
      </c>
      <c r="C72" s="14"/>
      <c r="D72" s="14"/>
      <c r="E72" s="14">
        <f t="shared" ref="E72:E135" si="2">SUM(C72:D72)</f>
        <v>0</v>
      </c>
      <c r="F72" s="14"/>
      <c r="G72" s="14"/>
      <c r="H72" s="14"/>
      <c r="I72" s="14"/>
      <c r="J72" s="14"/>
      <c r="K72" s="14"/>
      <c r="L72" s="14"/>
      <c r="M72" s="14">
        <f t="shared" ref="M72:M135" si="3">K72+L72</f>
        <v>0</v>
      </c>
      <c r="N72" s="1"/>
    </row>
    <row r="73" spans="1:14" x14ac:dyDescent="0.25">
      <c r="A73" s="13">
        <v>66</v>
      </c>
      <c r="B73" s="14" t="s">
        <v>69</v>
      </c>
      <c r="C73" s="14"/>
      <c r="D73" s="14"/>
      <c r="E73" s="14">
        <f t="shared" si="2"/>
        <v>0</v>
      </c>
      <c r="F73" s="14"/>
      <c r="G73" s="14"/>
      <c r="H73" s="14"/>
      <c r="I73" s="14"/>
      <c r="J73" s="14"/>
      <c r="K73" s="14"/>
      <c r="L73" s="14"/>
      <c r="M73" s="14">
        <f t="shared" si="3"/>
        <v>0</v>
      </c>
      <c r="N73" s="1"/>
    </row>
    <row r="74" spans="1:14" x14ac:dyDescent="0.25">
      <c r="A74" s="13">
        <v>67</v>
      </c>
      <c r="B74" s="14" t="s">
        <v>70</v>
      </c>
      <c r="C74" s="14">
        <v>2.76</v>
      </c>
      <c r="D74" s="14">
        <v>0.4</v>
      </c>
      <c r="E74" s="14">
        <f t="shared" si="2"/>
        <v>3.1599999999999997</v>
      </c>
      <c r="F74" s="14">
        <v>1632.42</v>
      </c>
      <c r="G74" s="14">
        <v>3510.68</v>
      </c>
      <c r="H74" s="14"/>
      <c r="I74" s="14">
        <v>870.98</v>
      </c>
      <c r="J74" s="14"/>
      <c r="K74" s="14">
        <v>7549.63</v>
      </c>
      <c r="L74" s="14"/>
      <c r="M74" s="14">
        <f t="shared" si="3"/>
        <v>7549.63</v>
      </c>
      <c r="N74" s="1"/>
    </row>
    <row r="75" spans="1:14" x14ac:dyDescent="0.25">
      <c r="A75" s="13">
        <v>68</v>
      </c>
      <c r="B75" s="14" t="s">
        <v>71</v>
      </c>
      <c r="C75" s="14"/>
      <c r="D75" s="14"/>
      <c r="E75" s="14">
        <f t="shared" si="2"/>
        <v>0</v>
      </c>
      <c r="F75" s="14"/>
      <c r="G75" s="14"/>
      <c r="H75" s="14"/>
      <c r="I75" s="14"/>
      <c r="J75" s="14"/>
      <c r="K75" s="14"/>
      <c r="L75" s="14"/>
      <c r="M75" s="14">
        <f t="shared" si="3"/>
        <v>0</v>
      </c>
      <c r="N75" s="1"/>
    </row>
    <row r="76" spans="1:14" x14ac:dyDescent="0.25">
      <c r="A76" s="13">
        <v>69</v>
      </c>
      <c r="B76" s="14" t="s">
        <v>72</v>
      </c>
      <c r="C76" s="14"/>
      <c r="D76" s="14"/>
      <c r="E76" s="14">
        <f t="shared" si="2"/>
        <v>0</v>
      </c>
      <c r="F76" s="14"/>
      <c r="G76" s="14"/>
      <c r="H76" s="14"/>
      <c r="I76" s="14"/>
      <c r="J76" s="14"/>
      <c r="K76" s="14"/>
      <c r="L76" s="14"/>
      <c r="M76" s="14">
        <f t="shared" si="3"/>
        <v>0</v>
      </c>
      <c r="N76" s="1"/>
    </row>
    <row r="77" spans="1:14" x14ac:dyDescent="0.25">
      <c r="A77" s="13">
        <v>70</v>
      </c>
      <c r="B77" s="14" t="s">
        <v>73</v>
      </c>
      <c r="C77" s="14"/>
      <c r="D77" s="14"/>
      <c r="E77" s="14">
        <f t="shared" si="2"/>
        <v>0</v>
      </c>
      <c r="F77" s="14"/>
      <c r="G77" s="14"/>
      <c r="H77" s="14"/>
      <c r="I77" s="14"/>
      <c r="J77" s="14"/>
      <c r="K77" s="14"/>
      <c r="L77" s="14"/>
      <c r="M77" s="14">
        <f t="shared" si="3"/>
        <v>0</v>
      </c>
      <c r="N77" s="1"/>
    </row>
    <row r="78" spans="1:14" x14ac:dyDescent="0.25">
      <c r="A78" s="13">
        <v>71</v>
      </c>
      <c r="B78" s="14" t="s">
        <v>74</v>
      </c>
      <c r="C78" s="14"/>
      <c r="D78" s="14"/>
      <c r="E78" s="14">
        <f t="shared" si="2"/>
        <v>0</v>
      </c>
      <c r="F78" s="14"/>
      <c r="G78" s="14"/>
      <c r="H78" s="14"/>
      <c r="I78" s="14"/>
      <c r="J78" s="14"/>
      <c r="K78" s="14"/>
      <c r="L78" s="14"/>
      <c r="M78" s="14">
        <f t="shared" si="3"/>
        <v>0</v>
      </c>
      <c r="N78" s="1"/>
    </row>
    <row r="79" spans="1:14" x14ac:dyDescent="0.25">
      <c r="A79" s="13">
        <v>72</v>
      </c>
      <c r="B79" s="14" t="s">
        <v>75</v>
      </c>
      <c r="C79" s="14"/>
      <c r="D79" s="14"/>
      <c r="E79" s="14">
        <f t="shared" si="2"/>
        <v>0</v>
      </c>
      <c r="F79" s="14"/>
      <c r="G79" s="14"/>
      <c r="H79" s="14"/>
      <c r="I79" s="14"/>
      <c r="J79" s="14"/>
      <c r="K79" s="14"/>
      <c r="L79" s="14"/>
      <c r="M79" s="14">
        <f t="shared" si="3"/>
        <v>0</v>
      </c>
      <c r="N79" s="1"/>
    </row>
    <row r="80" spans="1:14" x14ac:dyDescent="0.25">
      <c r="A80" s="13">
        <v>73</v>
      </c>
      <c r="B80" s="14" t="s">
        <v>76</v>
      </c>
      <c r="C80" s="14"/>
      <c r="D80" s="14"/>
      <c r="E80" s="14">
        <f t="shared" si="2"/>
        <v>0</v>
      </c>
      <c r="F80" s="14"/>
      <c r="G80" s="14"/>
      <c r="H80" s="14"/>
      <c r="I80" s="14"/>
      <c r="J80" s="14"/>
      <c r="K80" s="14"/>
      <c r="L80" s="14"/>
      <c r="M80" s="14">
        <f t="shared" si="3"/>
        <v>0</v>
      </c>
      <c r="N80" s="1"/>
    </row>
    <row r="81" spans="1:14" x14ac:dyDescent="0.25">
      <c r="A81" s="13">
        <v>74</v>
      </c>
      <c r="B81" s="14" t="s">
        <v>77</v>
      </c>
      <c r="C81" s="14"/>
      <c r="D81" s="14"/>
      <c r="E81" s="14">
        <f t="shared" si="2"/>
        <v>0</v>
      </c>
      <c r="F81" s="14"/>
      <c r="G81" s="14"/>
      <c r="H81" s="14"/>
      <c r="I81" s="14"/>
      <c r="J81" s="14"/>
      <c r="K81" s="14"/>
      <c r="L81" s="14"/>
      <c r="M81" s="14">
        <f t="shared" si="3"/>
        <v>0</v>
      </c>
      <c r="N81" s="1"/>
    </row>
    <row r="82" spans="1:14" x14ac:dyDescent="0.25">
      <c r="A82" s="13">
        <v>75</v>
      </c>
      <c r="B82" s="14" t="s">
        <v>78</v>
      </c>
      <c r="C82" s="14"/>
      <c r="D82" s="14"/>
      <c r="E82" s="14">
        <f t="shared" si="2"/>
        <v>0</v>
      </c>
      <c r="F82" s="14"/>
      <c r="G82" s="14"/>
      <c r="H82" s="14"/>
      <c r="I82" s="14"/>
      <c r="J82" s="14"/>
      <c r="K82" s="14"/>
      <c r="L82" s="14"/>
      <c r="M82" s="14">
        <f t="shared" si="3"/>
        <v>0</v>
      </c>
      <c r="N82" s="1"/>
    </row>
    <row r="83" spans="1:14" x14ac:dyDescent="0.25">
      <c r="A83" s="13">
        <v>76</v>
      </c>
      <c r="B83" s="14" t="s">
        <v>79</v>
      </c>
      <c r="C83" s="14"/>
      <c r="D83" s="14"/>
      <c r="E83" s="14">
        <f t="shared" si="2"/>
        <v>0</v>
      </c>
      <c r="F83" s="14"/>
      <c r="G83" s="14"/>
      <c r="H83" s="14"/>
      <c r="I83" s="14">
        <v>1306.47</v>
      </c>
      <c r="J83" s="14"/>
      <c r="K83" s="14">
        <v>1371.79</v>
      </c>
      <c r="L83" s="14">
        <v>2025.34</v>
      </c>
      <c r="M83" s="14">
        <f t="shared" si="3"/>
        <v>3397.13</v>
      </c>
      <c r="N83" s="1"/>
    </row>
    <row r="84" spans="1:14" x14ac:dyDescent="0.25">
      <c r="A84" s="13">
        <v>77</v>
      </c>
      <c r="B84" s="14" t="s">
        <v>80</v>
      </c>
      <c r="C84" s="14"/>
      <c r="D84" s="14"/>
      <c r="E84" s="14">
        <f t="shared" si="2"/>
        <v>0</v>
      </c>
      <c r="F84" s="14"/>
      <c r="G84" s="14"/>
      <c r="H84" s="14"/>
      <c r="I84" s="14"/>
      <c r="J84" s="14"/>
      <c r="K84" s="14"/>
      <c r="L84" s="14"/>
      <c r="M84" s="14">
        <f t="shared" si="3"/>
        <v>0</v>
      </c>
      <c r="N84" s="1"/>
    </row>
    <row r="85" spans="1:14" x14ac:dyDescent="0.25">
      <c r="A85" s="13">
        <v>78</v>
      </c>
      <c r="B85" s="14" t="s">
        <v>81</v>
      </c>
      <c r="C85" s="14"/>
      <c r="D85" s="14"/>
      <c r="E85" s="14">
        <f t="shared" si="2"/>
        <v>0</v>
      </c>
      <c r="F85" s="14"/>
      <c r="G85" s="14"/>
      <c r="H85" s="14"/>
      <c r="I85" s="14"/>
      <c r="J85" s="14"/>
      <c r="K85" s="14"/>
      <c r="L85" s="14"/>
      <c r="M85" s="14">
        <f t="shared" si="3"/>
        <v>0</v>
      </c>
      <c r="N85" s="1"/>
    </row>
    <row r="86" spans="1:14" x14ac:dyDescent="0.25">
      <c r="A86" s="13">
        <v>79</v>
      </c>
      <c r="B86" s="14" t="s">
        <v>82</v>
      </c>
      <c r="C86" s="14"/>
      <c r="D86" s="14"/>
      <c r="E86" s="14">
        <f t="shared" si="2"/>
        <v>0</v>
      </c>
      <c r="F86" s="14"/>
      <c r="G86" s="14">
        <v>56.38</v>
      </c>
      <c r="H86" s="14"/>
      <c r="I86" s="14"/>
      <c r="J86" s="14"/>
      <c r="K86" s="14">
        <v>106.57</v>
      </c>
      <c r="L86" s="14"/>
      <c r="M86" s="14">
        <f t="shared" si="3"/>
        <v>106.57</v>
      </c>
      <c r="N86" s="1"/>
    </row>
    <row r="87" spans="1:14" x14ac:dyDescent="0.25">
      <c r="A87" s="13">
        <v>80</v>
      </c>
      <c r="B87" s="14" t="s">
        <v>83</v>
      </c>
      <c r="C87" s="14"/>
      <c r="D87" s="14"/>
      <c r="E87" s="14">
        <f t="shared" si="2"/>
        <v>0</v>
      </c>
      <c r="F87" s="14"/>
      <c r="G87" s="14"/>
      <c r="H87" s="14"/>
      <c r="I87" s="14"/>
      <c r="J87" s="14"/>
      <c r="K87" s="14"/>
      <c r="L87" s="14"/>
      <c r="M87" s="14">
        <f t="shared" si="3"/>
        <v>0</v>
      </c>
      <c r="N87" s="1"/>
    </row>
    <row r="88" spans="1:14" x14ac:dyDescent="0.25">
      <c r="A88" s="13">
        <v>81</v>
      </c>
      <c r="B88" s="14" t="s">
        <v>84</v>
      </c>
      <c r="C88" s="14"/>
      <c r="D88" s="14"/>
      <c r="E88" s="14">
        <f t="shared" si="2"/>
        <v>0</v>
      </c>
      <c r="F88" s="14"/>
      <c r="G88" s="14"/>
      <c r="H88" s="14"/>
      <c r="I88" s="14"/>
      <c r="J88" s="14"/>
      <c r="K88" s="14"/>
      <c r="L88" s="14"/>
      <c r="M88" s="14">
        <f t="shared" si="3"/>
        <v>0</v>
      </c>
      <c r="N88" s="1"/>
    </row>
    <row r="89" spans="1:14" x14ac:dyDescent="0.25">
      <c r="A89" s="13">
        <v>82</v>
      </c>
      <c r="B89" s="14" t="s">
        <v>85</v>
      </c>
      <c r="C89" s="14"/>
      <c r="D89" s="14"/>
      <c r="E89" s="14">
        <f t="shared" si="2"/>
        <v>0</v>
      </c>
      <c r="F89" s="14"/>
      <c r="G89" s="14"/>
      <c r="H89" s="14"/>
      <c r="I89" s="14"/>
      <c r="J89" s="14"/>
      <c r="K89" s="14"/>
      <c r="L89" s="14"/>
      <c r="M89" s="14">
        <f t="shared" si="3"/>
        <v>0</v>
      </c>
      <c r="N89" s="1"/>
    </row>
    <row r="90" spans="1:14" x14ac:dyDescent="0.25">
      <c r="A90" s="13">
        <v>83</v>
      </c>
      <c r="B90" s="14" t="s">
        <v>86</v>
      </c>
      <c r="C90" s="14"/>
      <c r="D90" s="14"/>
      <c r="E90" s="14">
        <f t="shared" si="2"/>
        <v>0</v>
      </c>
      <c r="F90" s="14"/>
      <c r="G90" s="14"/>
      <c r="H90" s="14"/>
      <c r="I90" s="14"/>
      <c r="J90" s="14"/>
      <c r="K90" s="14"/>
      <c r="L90" s="14"/>
      <c r="M90" s="14">
        <f t="shared" si="3"/>
        <v>0</v>
      </c>
      <c r="N90" s="1"/>
    </row>
    <row r="91" spans="1:14" x14ac:dyDescent="0.25">
      <c r="A91" s="13">
        <v>84</v>
      </c>
      <c r="B91" s="14" t="s">
        <v>87</v>
      </c>
      <c r="C91" s="14"/>
      <c r="D91" s="14"/>
      <c r="E91" s="14">
        <f t="shared" si="2"/>
        <v>0</v>
      </c>
      <c r="F91" s="14"/>
      <c r="G91" s="14"/>
      <c r="H91" s="14"/>
      <c r="I91" s="14"/>
      <c r="J91" s="14"/>
      <c r="K91" s="14"/>
      <c r="L91" s="14"/>
      <c r="M91" s="14">
        <f t="shared" si="3"/>
        <v>0</v>
      </c>
      <c r="N91" s="1"/>
    </row>
    <row r="92" spans="1:14" x14ac:dyDescent="0.25">
      <c r="A92" s="13">
        <v>85</v>
      </c>
      <c r="B92" s="14" t="s">
        <v>88</v>
      </c>
      <c r="C92" s="14"/>
      <c r="D92" s="14"/>
      <c r="E92" s="14">
        <f t="shared" si="2"/>
        <v>0</v>
      </c>
      <c r="F92" s="14"/>
      <c r="G92" s="14"/>
      <c r="H92" s="14"/>
      <c r="I92" s="14"/>
      <c r="J92" s="14"/>
      <c r="K92" s="14"/>
      <c r="L92" s="14"/>
      <c r="M92" s="14">
        <f t="shared" si="3"/>
        <v>0</v>
      </c>
      <c r="N92" s="1"/>
    </row>
    <row r="93" spans="1:14" x14ac:dyDescent="0.25">
      <c r="A93" s="13">
        <v>86</v>
      </c>
      <c r="B93" s="14" t="s">
        <v>197</v>
      </c>
      <c r="C93" s="14"/>
      <c r="D93" s="14"/>
      <c r="E93" s="14">
        <f t="shared" si="2"/>
        <v>0</v>
      </c>
      <c r="F93" s="14"/>
      <c r="G93" s="14"/>
      <c r="H93" s="14"/>
      <c r="I93" s="14"/>
      <c r="J93" s="14"/>
      <c r="K93" s="14"/>
      <c r="L93" s="14"/>
      <c r="M93" s="14">
        <f t="shared" si="3"/>
        <v>0</v>
      </c>
      <c r="N93" s="1"/>
    </row>
    <row r="94" spans="1:14" x14ac:dyDescent="0.25">
      <c r="A94" s="13">
        <v>87</v>
      </c>
      <c r="B94" s="14" t="s">
        <v>89</v>
      </c>
      <c r="C94" s="14"/>
      <c r="D94" s="14"/>
      <c r="E94" s="14">
        <f t="shared" si="2"/>
        <v>0</v>
      </c>
      <c r="F94" s="14"/>
      <c r="G94" s="14"/>
      <c r="H94" s="14"/>
      <c r="I94" s="14"/>
      <c r="J94" s="14"/>
      <c r="K94" s="14"/>
      <c r="L94" s="14"/>
      <c r="M94" s="14">
        <f t="shared" si="3"/>
        <v>0</v>
      </c>
      <c r="N94" s="1"/>
    </row>
    <row r="95" spans="1:14" x14ac:dyDescent="0.25">
      <c r="A95" s="13">
        <v>88</v>
      </c>
      <c r="B95" s="14" t="s">
        <v>90</v>
      </c>
      <c r="C95" s="14"/>
      <c r="D95" s="14"/>
      <c r="E95" s="14">
        <f t="shared" si="2"/>
        <v>0</v>
      </c>
      <c r="F95" s="14"/>
      <c r="G95" s="14"/>
      <c r="H95" s="14"/>
      <c r="I95" s="14"/>
      <c r="J95" s="14"/>
      <c r="K95" s="14"/>
      <c r="L95" s="14"/>
      <c r="M95" s="14">
        <f t="shared" si="3"/>
        <v>0</v>
      </c>
      <c r="N95" s="1"/>
    </row>
    <row r="96" spans="1:14" x14ac:dyDescent="0.25">
      <c r="A96" s="13">
        <v>89</v>
      </c>
      <c r="B96" s="14" t="s">
        <v>91</v>
      </c>
      <c r="C96" s="14"/>
      <c r="D96" s="14"/>
      <c r="E96" s="14">
        <f t="shared" si="2"/>
        <v>0</v>
      </c>
      <c r="F96" s="14"/>
      <c r="G96" s="14"/>
      <c r="H96" s="14"/>
      <c r="I96" s="14">
        <v>1741.96</v>
      </c>
      <c r="J96" s="14"/>
      <c r="K96" s="14">
        <v>1829.06</v>
      </c>
      <c r="L96" s="14">
        <v>2119.5300000000002</v>
      </c>
      <c r="M96" s="14">
        <f t="shared" si="3"/>
        <v>3948.59</v>
      </c>
      <c r="N96" s="1"/>
    </row>
    <row r="97" spans="1:14" x14ac:dyDescent="0.25">
      <c r="A97" s="13">
        <v>90</v>
      </c>
      <c r="B97" s="14" t="s">
        <v>92</v>
      </c>
      <c r="C97" s="14"/>
      <c r="D97" s="14"/>
      <c r="E97" s="14">
        <f t="shared" si="2"/>
        <v>0</v>
      </c>
      <c r="F97" s="14"/>
      <c r="G97" s="14"/>
      <c r="H97" s="14"/>
      <c r="I97" s="14">
        <v>1306.47</v>
      </c>
      <c r="J97" s="14"/>
      <c r="K97" s="14">
        <v>1371.79</v>
      </c>
      <c r="L97" s="14">
        <v>2059.91</v>
      </c>
      <c r="M97" s="14">
        <f t="shared" si="3"/>
        <v>3431.7</v>
      </c>
      <c r="N97" s="1"/>
    </row>
    <row r="98" spans="1:14" x14ac:dyDescent="0.25">
      <c r="A98" s="13">
        <v>91</v>
      </c>
      <c r="B98" s="14" t="s">
        <v>93</v>
      </c>
      <c r="C98" s="14"/>
      <c r="D98" s="14"/>
      <c r="E98" s="14">
        <f t="shared" si="2"/>
        <v>0</v>
      </c>
      <c r="F98" s="14"/>
      <c r="G98" s="14"/>
      <c r="H98" s="14"/>
      <c r="I98" s="14"/>
      <c r="J98" s="14"/>
      <c r="K98" s="14"/>
      <c r="L98" s="14"/>
      <c r="M98" s="14">
        <f t="shared" si="3"/>
        <v>0</v>
      </c>
      <c r="N98" s="1"/>
    </row>
    <row r="99" spans="1:14" x14ac:dyDescent="0.25">
      <c r="A99" s="13">
        <v>92</v>
      </c>
      <c r="B99" s="14" t="s">
        <v>94</v>
      </c>
      <c r="C99" s="14"/>
      <c r="D99" s="14"/>
      <c r="E99" s="14">
        <f t="shared" si="2"/>
        <v>0</v>
      </c>
      <c r="F99" s="14"/>
      <c r="G99" s="14"/>
      <c r="H99" s="14"/>
      <c r="I99" s="14"/>
      <c r="J99" s="14"/>
      <c r="K99" s="14"/>
      <c r="L99" s="14"/>
      <c r="M99" s="14">
        <f t="shared" si="3"/>
        <v>0</v>
      </c>
      <c r="N99" s="1"/>
    </row>
    <row r="100" spans="1:14" x14ac:dyDescent="0.25">
      <c r="A100" s="13">
        <v>93</v>
      </c>
      <c r="B100" s="14" t="s">
        <v>95</v>
      </c>
      <c r="C100" s="14"/>
      <c r="D100" s="14">
        <v>3</v>
      </c>
      <c r="E100" s="14">
        <f t="shared" si="2"/>
        <v>3</v>
      </c>
      <c r="F100" s="14">
        <v>129.30000000000001</v>
      </c>
      <c r="G100" s="14">
        <v>530.46</v>
      </c>
      <c r="H100" s="14"/>
      <c r="I100" s="14">
        <v>435.49</v>
      </c>
      <c r="J100" s="14"/>
      <c r="K100" s="14">
        <v>1459.84</v>
      </c>
      <c r="L100" s="14"/>
      <c r="M100" s="14">
        <f t="shared" si="3"/>
        <v>1459.84</v>
      </c>
      <c r="N100" s="1"/>
    </row>
    <row r="101" spans="1:14" x14ac:dyDescent="0.25">
      <c r="A101" s="13">
        <v>94</v>
      </c>
      <c r="B101" s="14" t="s">
        <v>96</v>
      </c>
      <c r="C101" s="14"/>
      <c r="D101" s="14"/>
      <c r="E101" s="14">
        <f t="shared" si="2"/>
        <v>0</v>
      </c>
      <c r="F101" s="14"/>
      <c r="G101" s="14"/>
      <c r="H101" s="14"/>
      <c r="I101" s="14"/>
      <c r="J101" s="14"/>
      <c r="K101" s="14"/>
      <c r="L101" s="14"/>
      <c r="M101" s="14">
        <f t="shared" si="3"/>
        <v>0</v>
      </c>
      <c r="N101" s="1"/>
    </row>
    <row r="102" spans="1:14" x14ac:dyDescent="0.25">
      <c r="A102" s="13">
        <v>95</v>
      </c>
      <c r="B102" s="14" t="s">
        <v>97</v>
      </c>
      <c r="C102" s="14"/>
      <c r="D102" s="14"/>
      <c r="E102" s="14">
        <f t="shared" si="2"/>
        <v>0</v>
      </c>
      <c r="F102" s="14"/>
      <c r="G102" s="14"/>
      <c r="H102" s="14"/>
      <c r="I102" s="14"/>
      <c r="J102" s="14"/>
      <c r="K102" s="14"/>
      <c r="L102" s="14"/>
      <c r="M102" s="14">
        <f t="shared" si="3"/>
        <v>0</v>
      </c>
      <c r="N102" s="1"/>
    </row>
    <row r="103" spans="1:14" x14ac:dyDescent="0.25">
      <c r="A103" s="13">
        <v>96</v>
      </c>
      <c r="B103" s="14" t="s">
        <v>99</v>
      </c>
      <c r="C103" s="14"/>
      <c r="D103" s="14"/>
      <c r="E103" s="14">
        <f t="shared" si="2"/>
        <v>0</v>
      </c>
      <c r="F103" s="14"/>
      <c r="G103" s="14"/>
      <c r="H103" s="14"/>
      <c r="I103" s="14"/>
      <c r="J103" s="14"/>
      <c r="K103" s="14"/>
      <c r="L103" s="14"/>
      <c r="M103" s="14">
        <f t="shared" si="3"/>
        <v>0</v>
      </c>
      <c r="N103" s="1"/>
    </row>
    <row r="104" spans="1:14" x14ac:dyDescent="0.25">
      <c r="A104" s="13">
        <v>97</v>
      </c>
      <c r="B104" s="14" t="s">
        <v>100</v>
      </c>
      <c r="C104" s="14"/>
      <c r="D104" s="14"/>
      <c r="E104" s="14">
        <f t="shared" si="2"/>
        <v>0</v>
      </c>
      <c r="F104" s="14"/>
      <c r="G104" s="14"/>
      <c r="H104" s="14"/>
      <c r="I104" s="14"/>
      <c r="J104" s="17"/>
      <c r="K104" s="14"/>
      <c r="L104" s="14"/>
      <c r="M104" s="14">
        <f t="shared" si="3"/>
        <v>0</v>
      </c>
      <c r="N104" s="1"/>
    </row>
    <row r="105" spans="1:14" x14ac:dyDescent="0.25">
      <c r="A105" s="13">
        <v>98</v>
      </c>
      <c r="B105" s="14" t="s">
        <v>101</v>
      </c>
      <c r="C105" s="14"/>
      <c r="D105" s="14"/>
      <c r="E105" s="14">
        <f t="shared" si="2"/>
        <v>0</v>
      </c>
      <c r="F105" s="14"/>
      <c r="G105" s="14"/>
      <c r="H105" s="14"/>
      <c r="I105" s="14"/>
      <c r="J105" s="14"/>
      <c r="K105" s="14"/>
      <c r="L105" s="14"/>
      <c r="M105" s="14">
        <f t="shared" si="3"/>
        <v>0</v>
      </c>
      <c r="N105" s="1"/>
    </row>
    <row r="106" spans="1:14" x14ac:dyDescent="0.25">
      <c r="A106" s="13">
        <v>99</v>
      </c>
      <c r="B106" s="14" t="s">
        <v>102</v>
      </c>
      <c r="C106" s="14"/>
      <c r="D106" s="14"/>
      <c r="E106" s="14">
        <f t="shared" si="2"/>
        <v>0</v>
      </c>
      <c r="F106" s="14"/>
      <c r="G106" s="14"/>
      <c r="H106" s="14"/>
      <c r="I106" s="14">
        <v>1306.47</v>
      </c>
      <c r="J106" s="14"/>
      <c r="K106" s="14">
        <v>1371.79</v>
      </c>
      <c r="L106" s="14">
        <v>2009.77</v>
      </c>
      <c r="M106" s="14">
        <f t="shared" si="3"/>
        <v>3381.56</v>
      </c>
      <c r="N106" s="1"/>
    </row>
    <row r="107" spans="1:14" x14ac:dyDescent="0.25">
      <c r="A107" s="13">
        <v>100</v>
      </c>
      <c r="B107" s="14" t="s">
        <v>103</v>
      </c>
      <c r="C107" s="14"/>
      <c r="D107" s="14"/>
      <c r="E107" s="14">
        <f t="shared" si="2"/>
        <v>0</v>
      </c>
      <c r="F107" s="14"/>
      <c r="G107" s="14"/>
      <c r="H107" s="14"/>
      <c r="I107" s="14"/>
      <c r="J107" s="14"/>
      <c r="K107" s="14"/>
      <c r="L107" s="14"/>
      <c r="M107" s="14">
        <f t="shared" si="3"/>
        <v>0</v>
      </c>
      <c r="N107" s="1"/>
    </row>
    <row r="108" spans="1:14" x14ac:dyDescent="0.25">
      <c r="A108" s="13">
        <v>101</v>
      </c>
      <c r="B108" s="14" t="s">
        <v>104</v>
      </c>
      <c r="C108" s="14"/>
      <c r="D108" s="14"/>
      <c r="E108" s="14">
        <f t="shared" si="2"/>
        <v>0</v>
      </c>
      <c r="F108" s="14"/>
      <c r="G108" s="14"/>
      <c r="H108" s="14"/>
      <c r="I108" s="14"/>
      <c r="J108" s="14"/>
      <c r="K108" s="14"/>
      <c r="L108" s="14"/>
      <c r="M108" s="14">
        <f t="shared" si="3"/>
        <v>0</v>
      </c>
      <c r="N108" s="1"/>
    </row>
    <row r="109" spans="1:14" x14ac:dyDescent="0.25">
      <c r="A109" s="13">
        <v>102</v>
      </c>
      <c r="B109" s="14" t="s">
        <v>105</v>
      </c>
      <c r="C109" s="14"/>
      <c r="D109" s="14"/>
      <c r="E109" s="14">
        <f t="shared" si="2"/>
        <v>0</v>
      </c>
      <c r="F109" s="14"/>
      <c r="G109" s="14"/>
      <c r="H109" s="14"/>
      <c r="I109" s="14"/>
      <c r="J109" s="14"/>
      <c r="K109" s="14"/>
      <c r="L109" s="14"/>
      <c r="M109" s="14">
        <f t="shared" si="3"/>
        <v>0</v>
      </c>
      <c r="N109" s="1"/>
    </row>
    <row r="110" spans="1:14" x14ac:dyDescent="0.25">
      <c r="A110" s="13">
        <v>103</v>
      </c>
      <c r="B110" s="14" t="s">
        <v>106</v>
      </c>
      <c r="C110" s="14">
        <v>0.98</v>
      </c>
      <c r="D110" s="14"/>
      <c r="E110" s="14">
        <f t="shared" si="2"/>
        <v>0.98</v>
      </c>
      <c r="F110" s="14">
        <v>42.24</v>
      </c>
      <c r="G110" s="14">
        <v>123.77</v>
      </c>
      <c r="H110" s="14"/>
      <c r="I110" s="14"/>
      <c r="J110" s="14"/>
      <c r="K110" s="14">
        <v>233.93</v>
      </c>
      <c r="L110" s="14"/>
      <c r="M110" s="14">
        <f t="shared" si="3"/>
        <v>233.93</v>
      </c>
      <c r="N110" s="1"/>
    </row>
    <row r="111" spans="1:14" x14ac:dyDescent="0.25">
      <c r="A111" s="13">
        <v>104</v>
      </c>
      <c r="B111" s="14" t="s">
        <v>107</v>
      </c>
      <c r="C111" s="14"/>
      <c r="D111" s="14"/>
      <c r="E111" s="14">
        <f t="shared" si="2"/>
        <v>0</v>
      </c>
      <c r="F111" s="14"/>
      <c r="G111" s="14"/>
      <c r="H111" s="14"/>
      <c r="I111" s="14"/>
      <c r="J111" s="14"/>
      <c r="K111" s="14"/>
      <c r="L111" s="14"/>
      <c r="M111" s="14">
        <f t="shared" si="3"/>
        <v>0</v>
      </c>
      <c r="N111" s="1"/>
    </row>
    <row r="112" spans="1:14" x14ac:dyDescent="0.25">
      <c r="A112" s="13">
        <v>105</v>
      </c>
      <c r="B112" s="14" t="s">
        <v>108</v>
      </c>
      <c r="C112" s="14"/>
      <c r="D112" s="14"/>
      <c r="E112" s="14">
        <f t="shared" si="2"/>
        <v>0</v>
      </c>
      <c r="F112" s="14"/>
      <c r="G112" s="14"/>
      <c r="H112" s="14"/>
      <c r="I112" s="14"/>
      <c r="J112" s="14"/>
      <c r="K112" s="14"/>
      <c r="L112" s="14"/>
      <c r="M112" s="14">
        <f t="shared" si="3"/>
        <v>0</v>
      </c>
      <c r="N112" s="1"/>
    </row>
    <row r="113" spans="1:14" x14ac:dyDescent="0.25">
      <c r="A113" s="13">
        <v>106</v>
      </c>
      <c r="B113" s="14" t="s">
        <v>109</v>
      </c>
      <c r="C113" s="14"/>
      <c r="D113" s="14"/>
      <c r="E113" s="14">
        <f t="shared" si="2"/>
        <v>0</v>
      </c>
      <c r="F113" s="14"/>
      <c r="G113" s="14">
        <v>32.840000000000003</v>
      </c>
      <c r="H113" s="14"/>
      <c r="I113" s="14"/>
      <c r="J113" s="14">
        <v>113.37</v>
      </c>
      <c r="K113" s="14">
        <v>276.33999999999997</v>
      </c>
      <c r="L113" s="14"/>
      <c r="M113" s="14">
        <f t="shared" si="3"/>
        <v>276.33999999999997</v>
      </c>
      <c r="N113" s="1"/>
    </row>
    <row r="114" spans="1:14" x14ac:dyDescent="0.25">
      <c r="A114" s="13">
        <v>107</v>
      </c>
      <c r="B114" s="14" t="s">
        <v>110</v>
      </c>
      <c r="C114" s="14"/>
      <c r="D114" s="14"/>
      <c r="E114" s="14">
        <f t="shared" si="2"/>
        <v>0</v>
      </c>
      <c r="F114" s="14"/>
      <c r="G114" s="14">
        <v>24.29</v>
      </c>
      <c r="H114" s="14"/>
      <c r="I114" s="14"/>
      <c r="J114" s="14">
        <v>83.85</v>
      </c>
      <c r="K114" s="14">
        <v>204.38</v>
      </c>
      <c r="L114" s="14"/>
      <c r="M114" s="14">
        <f t="shared" si="3"/>
        <v>204.38</v>
      </c>
      <c r="N114" s="1"/>
    </row>
    <row r="115" spans="1:14" x14ac:dyDescent="0.25">
      <c r="A115" s="13">
        <v>108</v>
      </c>
      <c r="B115" s="14" t="s">
        <v>111</v>
      </c>
      <c r="C115" s="14"/>
      <c r="D115" s="14">
        <v>0.34</v>
      </c>
      <c r="E115" s="14">
        <f t="shared" si="2"/>
        <v>0.34</v>
      </c>
      <c r="F115" s="14">
        <v>14.65</v>
      </c>
      <c r="G115" s="14">
        <v>79.040000000000006</v>
      </c>
      <c r="H115" s="14"/>
      <c r="I115" s="14"/>
      <c r="J115" s="14">
        <v>80.16</v>
      </c>
      <c r="K115" s="14">
        <v>300.89999999999998</v>
      </c>
      <c r="L115" s="14"/>
      <c r="M115" s="14">
        <f t="shared" si="3"/>
        <v>300.89999999999998</v>
      </c>
      <c r="N115" s="1"/>
    </row>
    <row r="116" spans="1:14" x14ac:dyDescent="0.25">
      <c r="A116" s="13">
        <v>109</v>
      </c>
      <c r="B116" s="14" t="s">
        <v>112</v>
      </c>
      <c r="C116" s="14"/>
      <c r="D116" s="14"/>
      <c r="E116" s="14">
        <f t="shared" si="2"/>
        <v>0</v>
      </c>
      <c r="F116" s="14"/>
      <c r="G116" s="14">
        <v>32.380000000000003</v>
      </c>
      <c r="H116" s="14"/>
      <c r="I116" s="14"/>
      <c r="J116" s="14">
        <v>111.76</v>
      </c>
      <c r="K116" s="14">
        <v>272.41000000000003</v>
      </c>
      <c r="L116" s="14"/>
      <c r="M116" s="14">
        <f t="shared" si="3"/>
        <v>272.41000000000003</v>
      </c>
      <c r="N116" s="1"/>
    </row>
    <row r="117" spans="1:14" x14ac:dyDescent="0.25">
      <c r="A117" s="13">
        <v>110</v>
      </c>
      <c r="B117" s="14" t="s">
        <v>113</v>
      </c>
      <c r="C117" s="14"/>
      <c r="D117" s="14"/>
      <c r="E117" s="14">
        <f t="shared" si="2"/>
        <v>0</v>
      </c>
      <c r="F117" s="14"/>
      <c r="G117" s="14"/>
      <c r="H117" s="14"/>
      <c r="I117" s="14"/>
      <c r="J117" s="14"/>
      <c r="K117" s="14"/>
      <c r="L117" s="14"/>
      <c r="M117" s="14">
        <f t="shared" si="3"/>
        <v>0</v>
      </c>
      <c r="N117" s="1"/>
    </row>
    <row r="118" spans="1:14" x14ac:dyDescent="0.25">
      <c r="A118" s="13">
        <v>111</v>
      </c>
      <c r="B118" s="14" t="s">
        <v>114</v>
      </c>
      <c r="C118" s="14"/>
      <c r="D118" s="14"/>
      <c r="E118" s="14">
        <f t="shared" si="2"/>
        <v>0</v>
      </c>
      <c r="F118" s="14"/>
      <c r="G118" s="14"/>
      <c r="H118" s="14"/>
      <c r="I118" s="14"/>
      <c r="J118" s="14"/>
      <c r="K118" s="14"/>
      <c r="L118" s="14"/>
      <c r="M118" s="14">
        <f t="shared" si="3"/>
        <v>0</v>
      </c>
      <c r="N118" s="1"/>
    </row>
    <row r="119" spans="1:14" x14ac:dyDescent="0.25">
      <c r="A119" s="13">
        <v>112</v>
      </c>
      <c r="B119" s="14" t="s">
        <v>115</v>
      </c>
      <c r="C119" s="14">
        <v>4.41</v>
      </c>
      <c r="D119" s="14">
        <v>0.4</v>
      </c>
      <c r="E119" s="14">
        <f t="shared" si="2"/>
        <v>4.8100000000000005</v>
      </c>
      <c r="F119" s="14">
        <v>2148.09</v>
      </c>
      <c r="G119" s="14">
        <v>4597.6000000000004</v>
      </c>
      <c r="H119" s="14"/>
      <c r="I119" s="14">
        <v>2177.4499999999998</v>
      </c>
      <c r="J119" s="14"/>
      <c r="K119" s="14">
        <v>10975.8</v>
      </c>
      <c r="L119" s="14">
        <v>60.28</v>
      </c>
      <c r="M119" s="14">
        <f t="shared" si="3"/>
        <v>11036.08</v>
      </c>
      <c r="N119" s="1"/>
    </row>
    <row r="120" spans="1:14" x14ac:dyDescent="0.25">
      <c r="A120" s="13">
        <v>113</v>
      </c>
      <c r="B120" s="14" t="s">
        <v>116</v>
      </c>
      <c r="C120" s="14"/>
      <c r="D120" s="14"/>
      <c r="E120" s="14">
        <f t="shared" si="2"/>
        <v>0</v>
      </c>
      <c r="F120" s="14"/>
      <c r="G120" s="14"/>
      <c r="H120" s="14"/>
      <c r="I120" s="14"/>
      <c r="J120" s="14"/>
      <c r="K120" s="14"/>
      <c r="L120" s="14"/>
      <c r="M120" s="14">
        <f t="shared" si="3"/>
        <v>0</v>
      </c>
      <c r="N120" s="1"/>
    </row>
    <row r="121" spans="1:14" x14ac:dyDescent="0.25">
      <c r="A121" s="13">
        <v>114</v>
      </c>
      <c r="B121" s="14" t="s">
        <v>117</v>
      </c>
      <c r="C121" s="14">
        <v>3.08</v>
      </c>
      <c r="D121" s="14">
        <v>0.4</v>
      </c>
      <c r="E121" s="14">
        <f t="shared" si="2"/>
        <v>3.48</v>
      </c>
      <c r="F121" s="14">
        <v>1428.46</v>
      </c>
      <c r="G121" s="14">
        <v>3057.93</v>
      </c>
      <c r="H121" s="14"/>
      <c r="I121" s="14">
        <v>2177.4499999999998</v>
      </c>
      <c r="J121" s="14"/>
      <c r="K121" s="14">
        <v>8065.81</v>
      </c>
      <c r="L121" s="14"/>
      <c r="M121" s="14">
        <f t="shared" si="3"/>
        <v>8065.81</v>
      </c>
      <c r="N121" s="1"/>
    </row>
    <row r="122" spans="1:14" x14ac:dyDescent="0.25">
      <c r="A122" s="13">
        <v>115</v>
      </c>
      <c r="B122" s="14" t="s">
        <v>118</v>
      </c>
      <c r="C122" s="14"/>
      <c r="D122" s="14"/>
      <c r="E122" s="14">
        <f t="shared" si="2"/>
        <v>0</v>
      </c>
      <c r="F122" s="14"/>
      <c r="G122" s="14"/>
      <c r="H122" s="14"/>
      <c r="I122" s="14"/>
      <c r="J122" s="14"/>
      <c r="K122" s="14"/>
      <c r="L122" s="14"/>
      <c r="M122" s="14">
        <f t="shared" si="3"/>
        <v>0</v>
      </c>
      <c r="N122" s="1"/>
    </row>
    <row r="123" spans="1:14" x14ac:dyDescent="0.25">
      <c r="A123" s="13">
        <v>116</v>
      </c>
      <c r="B123" s="14" t="s">
        <v>119</v>
      </c>
      <c r="C123" s="14"/>
      <c r="D123" s="14"/>
      <c r="E123" s="14">
        <f t="shared" si="2"/>
        <v>0</v>
      </c>
      <c r="F123" s="14"/>
      <c r="G123" s="14"/>
      <c r="H123" s="14"/>
      <c r="I123" s="14"/>
      <c r="J123" s="14"/>
      <c r="K123" s="14"/>
      <c r="L123" s="14"/>
      <c r="M123" s="14">
        <f t="shared" si="3"/>
        <v>0</v>
      </c>
      <c r="N123" s="1"/>
    </row>
    <row r="124" spans="1:14" x14ac:dyDescent="0.25">
      <c r="A124" s="13">
        <v>117</v>
      </c>
      <c r="B124" s="14" t="s">
        <v>120</v>
      </c>
      <c r="C124" s="14"/>
      <c r="D124" s="14"/>
      <c r="E124" s="14">
        <f t="shared" si="2"/>
        <v>0</v>
      </c>
      <c r="F124" s="14"/>
      <c r="G124" s="14"/>
      <c r="H124" s="14"/>
      <c r="I124" s="14"/>
      <c r="J124" s="14"/>
      <c r="K124" s="14"/>
      <c r="L124" s="14"/>
      <c r="M124" s="14">
        <f t="shared" si="3"/>
        <v>0</v>
      </c>
      <c r="N124" s="1"/>
    </row>
    <row r="125" spans="1:14" x14ac:dyDescent="0.25">
      <c r="A125" s="13">
        <v>118</v>
      </c>
      <c r="B125" s="14" t="s">
        <v>122</v>
      </c>
      <c r="C125" s="14">
        <v>3.2</v>
      </c>
      <c r="D125" s="14">
        <v>0.4</v>
      </c>
      <c r="E125" s="14">
        <f t="shared" si="2"/>
        <v>3.6</v>
      </c>
      <c r="F125" s="14">
        <v>1422.71</v>
      </c>
      <c r="G125" s="14">
        <v>2949.96</v>
      </c>
      <c r="H125" s="14"/>
      <c r="I125" s="14">
        <v>1741.96</v>
      </c>
      <c r="J125" s="14"/>
      <c r="K125" s="14">
        <v>7404.47</v>
      </c>
      <c r="L125" s="14">
        <v>60.28</v>
      </c>
      <c r="M125" s="14">
        <f t="shared" si="3"/>
        <v>7464.75</v>
      </c>
      <c r="N125" s="1"/>
    </row>
    <row r="126" spans="1:14" x14ac:dyDescent="0.25">
      <c r="A126" s="13">
        <v>119</v>
      </c>
      <c r="B126" s="14" t="s">
        <v>123</v>
      </c>
      <c r="C126" s="14"/>
      <c r="D126" s="14"/>
      <c r="E126" s="14">
        <f t="shared" si="2"/>
        <v>0</v>
      </c>
      <c r="F126" s="14"/>
      <c r="G126" s="14"/>
      <c r="H126" s="14"/>
      <c r="I126" s="14"/>
      <c r="J126" s="14"/>
      <c r="K126" s="14"/>
      <c r="L126" s="14"/>
      <c r="M126" s="14">
        <f t="shared" si="3"/>
        <v>0</v>
      </c>
      <c r="N126" s="1"/>
    </row>
    <row r="127" spans="1:14" x14ac:dyDescent="0.25">
      <c r="A127" s="13">
        <v>120</v>
      </c>
      <c r="B127" s="14" t="s">
        <v>124</v>
      </c>
      <c r="C127" s="14"/>
      <c r="D127" s="14"/>
      <c r="E127" s="14">
        <f t="shared" si="2"/>
        <v>0</v>
      </c>
      <c r="F127" s="14"/>
      <c r="G127" s="14"/>
      <c r="H127" s="14"/>
      <c r="I127" s="14"/>
      <c r="J127" s="14"/>
      <c r="K127" s="14"/>
      <c r="L127" s="14"/>
      <c r="M127" s="14">
        <f t="shared" si="3"/>
        <v>0</v>
      </c>
      <c r="N127" s="1"/>
    </row>
    <row r="128" spans="1:14" x14ac:dyDescent="0.25">
      <c r="A128" s="13">
        <v>121</v>
      </c>
      <c r="B128" s="14" t="s">
        <v>125</v>
      </c>
      <c r="C128" s="14"/>
      <c r="D128" s="14"/>
      <c r="E128" s="14">
        <f t="shared" si="2"/>
        <v>0</v>
      </c>
      <c r="F128" s="14"/>
      <c r="G128" s="14"/>
      <c r="H128" s="14"/>
      <c r="I128" s="14"/>
      <c r="J128" s="14"/>
      <c r="K128" s="14"/>
      <c r="L128" s="14"/>
      <c r="M128" s="14">
        <f t="shared" si="3"/>
        <v>0</v>
      </c>
      <c r="N128" s="1"/>
    </row>
    <row r="129" spans="1:14" x14ac:dyDescent="0.25">
      <c r="A129" s="13">
        <v>122</v>
      </c>
      <c r="B129" s="14" t="s">
        <v>126</v>
      </c>
      <c r="C129" s="14"/>
      <c r="D129" s="14"/>
      <c r="E129" s="14">
        <f t="shared" si="2"/>
        <v>0</v>
      </c>
      <c r="F129" s="14"/>
      <c r="G129" s="14"/>
      <c r="H129" s="14"/>
      <c r="I129" s="14"/>
      <c r="J129" s="14"/>
      <c r="K129" s="14"/>
      <c r="L129" s="14"/>
      <c r="M129" s="14">
        <f t="shared" si="3"/>
        <v>0</v>
      </c>
      <c r="N129" s="1"/>
    </row>
    <row r="130" spans="1:14" x14ac:dyDescent="0.25">
      <c r="A130" s="13">
        <v>123</v>
      </c>
      <c r="B130" s="14" t="s">
        <v>127</v>
      </c>
      <c r="C130" s="14"/>
      <c r="D130" s="14"/>
      <c r="E130" s="14">
        <f t="shared" si="2"/>
        <v>0</v>
      </c>
      <c r="F130" s="14"/>
      <c r="G130" s="14"/>
      <c r="H130" s="14"/>
      <c r="I130" s="14"/>
      <c r="J130" s="14"/>
      <c r="K130" s="14"/>
      <c r="L130" s="14"/>
      <c r="M130" s="14">
        <f t="shared" si="3"/>
        <v>0</v>
      </c>
      <c r="N130" s="1"/>
    </row>
    <row r="131" spans="1:14" x14ac:dyDescent="0.25">
      <c r="A131" s="13">
        <v>124</v>
      </c>
      <c r="B131" s="14" t="s">
        <v>128</v>
      </c>
      <c r="C131" s="14"/>
      <c r="D131" s="14"/>
      <c r="E131" s="14">
        <f t="shared" si="2"/>
        <v>0</v>
      </c>
      <c r="F131" s="14"/>
      <c r="G131" s="14"/>
      <c r="H131" s="14"/>
      <c r="I131" s="14"/>
      <c r="J131" s="14"/>
      <c r="K131" s="14"/>
      <c r="L131" s="14"/>
      <c r="M131" s="14">
        <f t="shared" si="3"/>
        <v>0</v>
      </c>
      <c r="N131" s="1"/>
    </row>
    <row r="132" spans="1:14" x14ac:dyDescent="0.25">
      <c r="A132" s="13">
        <v>125</v>
      </c>
      <c r="B132" s="14" t="s">
        <v>129</v>
      </c>
      <c r="C132" s="14"/>
      <c r="D132" s="14"/>
      <c r="E132" s="14">
        <f t="shared" si="2"/>
        <v>0</v>
      </c>
      <c r="F132" s="14"/>
      <c r="G132" s="14"/>
      <c r="H132" s="14"/>
      <c r="I132" s="14"/>
      <c r="J132" s="14"/>
      <c r="K132" s="14"/>
      <c r="L132" s="14"/>
      <c r="M132" s="14">
        <f t="shared" si="3"/>
        <v>0</v>
      </c>
      <c r="N132" s="1"/>
    </row>
    <row r="133" spans="1:14" x14ac:dyDescent="0.25">
      <c r="A133" s="13">
        <v>126</v>
      </c>
      <c r="B133" s="14" t="s">
        <v>130</v>
      </c>
      <c r="C133" s="14"/>
      <c r="D133" s="14"/>
      <c r="E133" s="14">
        <f t="shared" si="2"/>
        <v>0</v>
      </c>
      <c r="F133" s="14"/>
      <c r="G133" s="14"/>
      <c r="H133" s="14"/>
      <c r="I133" s="14"/>
      <c r="J133" s="14"/>
      <c r="K133" s="14"/>
      <c r="L133" s="14"/>
      <c r="M133" s="14">
        <f t="shared" si="3"/>
        <v>0</v>
      </c>
      <c r="N133" s="1"/>
    </row>
    <row r="134" spans="1:14" x14ac:dyDescent="0.25">
      <c r="A134" s="13">
        <v>127</v>
      </c>
      <c r="B134" s="14" t="s">
        <v>131</v>
      </c>
      <c r="C134" s="14"/>
      <c r="D134" s="14"/>
      <c r="E134" s="14">
        <f t="shared" si="2"/>
        <v>0</v>
      </c>
      <c r="F134" s="14"/>
      <c r="G134" s="14"/>
      <c r="H134" s="14"/>
      <c r="I134" s="14"/>
      <c r="J134" s="14"/>
      <c r="K134" s="14"/>
      <c r="L134" s="14"/>
      <c r="M134" s="14">
        <f t="shared" si="3"/>
        <v>0</v>
      </c>
      <c r="N134" s="1"/>
    </row>
    <row r="135" spans="1:14" x14ac:dyDescent="0.25">
      <c r="A135" s="13">
        <v>128</v>
      </c>
      <c r="B135" s="14" t="s">
        <v>132</v>
      </c>
      <c r="C135" s="14"/>
      <c r="D135" s="14"/>
      <c r="E135" s="14">
        <f t="shared" si="2"/>
        <v>0</v>
      </c>
      <c r="F135" s="14"/>
      <c r="G135" s="14"/>
      <c r="H135" s="14"/>
      <c r="I135" s="14"/>
      <c r="J135" s="14"/>
      <c r="K135" s="14"/>
      <c r="L135" s="14"/>
      <c r="M135" s="14">
        <f t="shared" si="3"/>
        <v>0</v>
      </c>
      <c r="N135" s="1"/>
    </row>
    <row r="136" spans="1:14" x14ac:dyDescent="0.25">
      <c r="A136" s="13">
        <v>129</v>
      </c>
      <c r="B136" s="14" t="s">
        <v>133</v>
      </c>
      <c r="C136" s="14"/>
      <c r="D136" s="14"/>
      <c r="E136" s="14">
        <f t="shared" ref="E136:E174" si="4">SUM(C136:D136)</f>
        <v>0</v>
      </c>
      <c r="F136" s="14"/>
      <c r="G136" s="14"/>
      <c r="H136" s="14"/>
      <c r="I136" s="14"/>
      <c r="J136" s="14"/>
      <c r="K136" s="14"/>
      <c r="L136" s="14"/>
      <c r="M136" s="14">
        <f t="shared" ref="M136:M172" si="5">K136+L136</f>
        <v>0</v>
      </c>
      <c r="N136" s="1"/>
    </row>
    <row r="137" spans="1:14" x14ac:dyDescent="0.25">
      <c r="A137" s="13">
        <v>130</v>
      </c>
      <c r="B137" s="14" t="s">
        <v>134</v>
      </c>
      <c r="C137" s="14"/>
      <c r="D137" s="14"/>
      <c r="E137" s="14">
        <f t="shared" si="4"/>
        <v>0</v>
      </c>
      <c r="F137" s="14"/>
      <c r="G137" s="14"/>
      <c r="H137" s="14"/>
      <c r="I137" s="14"/>
      <c r="J137" s="14"/>
      <c r="K137" s="14"/>
      <c r="L137" s="14"/>
      <c r="M137" s="14">
        <f t="shared" si="5"/>
        <v>0</v>
      </c>
      <c r="N137" s="1"/>
    </row>
    <row r="138" spans="1:14" x14ac:dyDescent="0.25">
      <c r="A138" s="13">
        <v>131</v>
      </c>
      <c r="B138" s="14" t="s">
        <v>135</v>
      </c>
      <c r="C138" s="14"/>
      <c r="D138" s="14"/>
      <c r="E138" s="14">
        <f t="shared" si="4"/>
        <v>0</v>
      </c>
      <c r="F138" s="14">
        <v>522.66999999999996</v>
      </c>
      <c r="G138" s="14">
        <v>1120.79</v>
      </c>
      <c r="H138" s="14"/>
      <c r="I138" s="14"/>
      <c r="J138" s="14">
        <v>377.3</v>
      </c>
      <c r="K138" s="14">
        <v>2831.4</v>
      </c>
      <c r="L138" s="14"/>
      <c r="M138" s="14">
        <f t="shared" si="5"/>
        <v>2831.4</v>
      </c>
      <c r="N138" s="1"/>
    </row>
    <row r="139" spans="1:14" x14ac:dyDescent="0.25">
      <c r="A139" s="13">
        <v>132</v>
      </c>
      <c r="B139" s="14" t="s">
        <v>136</v>
      </c>
      <c r="C139" s="14">
        <v>0.6</v>
      </c>
      <c r="D139" s="14"/>
      <c r="E139" s="14">
        <f t="shared" si="4"/>
        <v>0.6</v>
      </c>
      <c r="F139" s="14">
        <v>704.62</v>
      </c>
      <c r="G139" s="14">
        <v>1536.19</v>
      </c>
      <c r="H139" s="14"/>
      <c r="I139" s="14"/>
      <c r="J139" s="14">
        <v>428.46</v>
      </c>
      <c r="K139" s="14">
        <v>3713.2</v>
      </c>
      <c r="L139" s="14"/>
      <c r="M139" s="14">
        <f t="shared" si="5"/>
        <v>3713.2</v>
      </c>
      <c r="N139" s="1"/>
    </row>
    <row r="140" spans="1:14" x14ac:dyDescent="0.25">
      <c r="A140" s="13">
        <v>133</v>
      </c>
      <c r="B140" s="14" t="s">
        <v>137</v>
      </c>
      <c r="C140" s="14"/>
      <c r="D140" s="14">
        <v>0.41</v>
      </c>
      <c r="E140" s="14">
        <f t="shared" si="4"/>
        <v>0.41</v>
      </c>
      <c r="F140" s="14">
        <v>422.09</v>
      </c>
      <c r="G140" s="14">
        <v>1247.2</v>
      </c>
      <c r="H140" s="14"/>
      <c r="I140" s="14"/>
      <c r="J140" s="14">
        <v>328.53</v>
      </c>
      <c r="K140" s="14">
        <v>2978.13</v>
      </c>
      <c r="L140" s="14"/>
      <c r="M140" s="14">
        <f t="shared" si="5"/>
        <v>2978.13</v>
      </c>
      <c r="N140" s="1"/>
    </row>
    <row r="141" spans="1:14" x14ac:dyDescent="0.25">
      <c r="A141" s="13">
        <v>134</v>
      </c>
      <c r="B141" s="14" t="s">
        <v>138</v>
      </c>
      <c r="C141" s="14"/>
      <c r="D141" s="14">
        <v>32</v>
      </c>
      <c r="E141" s="14">
        <f t="shared" si="4"/>
        <v>32</v>
      </c>
      <c r="F141" s="14">
        <v>1878.22</v>
      </c>
      <c r="G141" s="14">
        <v>6330.06</v>
      </c>
      <c r="H141" s="14"/>
      <c r="I141" s="14"/>
      <c r="J141" s="14">
        <v>380.68</v>
      </c>
      <c r="K141" s="14">
        <v>12683.29</v>
      </c>
      <c r="L141" s="14"/>
      <c r="M141" s="14">
        <f t="shared" si="5"/>
        <v>12683.29</v>
      </c>
      <c r="N141" s="1"/>
    </row>
    <row r="142" spans="1:14" x14ac:dyDescent="0.25">
      <c r="A142" s="13">
        <v>135</v>
      </c>
      <c r="B142" s="14" t="s">
        <v>139</v>
      </c>
      <c r="C142" s="14"/>
      <c r="D142" s="14"/>
      <c r="E142" s="14">
        <f t="shared" si="4"/>
        <v>0</v>
      </c>
      <c r="F142" s="14">
        <v>499.02</v>
      </c>
      <c r="G142" s="14">
        <v>1378.21</v>
      </c>
      <c r="H142" s="14"/>
      <c r="I142" s="14"/>
      <c r="J142" s="14">
        <v>381.19</v>
      </c>
      <c r="K142" s="14">
        <v>3325.28</v>
      </c>
      <c r="L142" s="14"/>
      <c r="M142" s="14">
        <f t="shared" si="5"/>
        <v>3325.28</v>
      </c>
      <c r="N142" s="1"/>
    </row>
    <row r="143" spans="1:14" x14ac:dyDescent="0.25">
      <c r="A143" s="13">
        <v>136</v>
      </c>
      <c r="B143" s="14" t="s">
        <v>140</v>
      </c>
      <c r="C143" s="14"/>
      <c r="D143" s="14"/>
      <c r="E143" s="14">
        <f t="shared" si="4"/>
        <v>0</v>
      </c>
      <c r="F143" s="14">
        <v>499.02</v>
      </c>
      <c r="G143" s="14">
        <v>1075.6199999999999</v>
      </c>
      <c r="H143" s="14"/>
      <c r="I143" s="14"/>
      <c r="J143" s="14">
        <v>379.38</v>
      </c>
      <c r="K143" s="14">
        <v>2749.96</v>
      </c>
      <c r="L143" s="14"/>
      <c r="M143" s="14">
        <f t="shared" si="5"/>
        <v>2749.96</v>
      </c>
      <c r="N143" s="1"/>
    </row>
    <row r="144" spans="1:14" x14ac:dyDescent="0.25">
      <c r="A144" s="13">
        <v>137</v>
      </c>
      <c r="B144" s="14" t="s">
        <v>141</v>
      </c>
      <c r="C144" s="14">
        <v>1.8</v>
      </c>
      <c r="D144" s="14"/>
      <c r="E144" s="14">
        <f t="shared" si="4"/>
        <v>1.8</v>
      </c>
      <c r="F144" s="14">
        <v>77.58</v>
      </c>
      <c r="G144" s="14">
        <v>374.7</v>
      </c>
      <c r="H144" s="14"/>
      <c r="I144" s="14">
        <v>435.49</v>
      </c>
      <c r="J144" s="14"/>
      <c r="K144" s="14">
        <v>1165.31</v>
      </c>
      <c r="L144" s="14"/>
      <c r="M144" s="14">
        <f t="shared" si="5"/>
        <v>1165.31</v>
      </c>
      <c r="N144" s="1"/>
    </row>
    <row r="145" spans="1:14" x14ac:dyDescent="0.25">
      <c r="A145" s="13">
        <v>138</v>
      </c>
      <c r="B145" s="14" t="s">
        <v>142</v>
      </c>
      <c r="C145" s="14">
        <v>0.96</v>
      </c>
      <c r="D145" s="14"/>
      <c r="E145" s="14">
        <f t="shared" si="4"/>
        <v>0.96</v>
      </c>
      <c r="F145" s="14">
        <v>388.51</v>
      </c>
      <c r="G145" s="14">
        <v>897.9</v>
      </c>
      <c r="H145" s="17"/>
      <c r="I145" s="14">
        <v>870.98</v>
      </c>
      <c r="J145" s="14"/>
      <c r="K145" s="14">
        <v>2242.5</v>
      </c>
      <c r="L145" s="14"/>
      <c r="M145" s="14">
        <f t="shared" si="5"/>
        <v>2242.5</v>
      </c>
      <c r="N145" s="1"/>
    </row>
    <row r="146" spans="1:14" x14ac:dyDescent="0.25">
      <c r="A146" s="13">
        <v>139</v>
      </c>
      <c r="B146" s="14" t="s">
        <v>143</v>
      </c>
      <c r="C146" s="14"/>
      <c r="D146" s="14"/>
      <c r="E146" s="14">
        <f t="shared" si="4"/>
        <v>0</v>
      </c>
      <c r="F146" s="14"/>
      <c r="G146" s="14">
        <v>56.38</v>
      </c>
      <c r="H146" s="14"/>
      <c r="I146" s="14"/>
      <c r="J146" s="14"/>
      <c r="K146" s="14">
        <v>106.57</v>
      </c>
      <c r="L146" s="14"/>
      <c r="M146" s="14">
        <f t="shared" si="5"/>
        <v>106.57</v>
      </c>
      <c r="N146" s="1"/>
    </row>
    <row r="147" spans="1:14" x14ac:dyDescent="0.25">
      <c r="A147" s="13">
        <v>140</v>
      </c>
      <c r="B147" s="14" t="s">
        <v>144</v>
      </c>
      <c r="C147" s="14"/>
      <c r="D147" s="14"/>
      <c r="E147" s="14">
        <f t="shared" si="4"/>
        <v>0</v>
      </c>
      <c r="F147" s="14"/>
      <c r="G147" s="14">
        <v>56.38</v>
      </c>
      <c r="H147" s="14"/>
      <c r="I147" s="14"/>
      <c r="J147" s="14"/>
      <c r="K147" s="14">
        <v>106.57</v>
      </c>
      <c r="L147" s="14"/>
      <c r="M147" s="14">
        <f t="shared" si="5"/>
        <v>106.57</v>
      </c>
      <c r="N147" s="1"/>
    </row>
    <row r="148" spans="1:14" x14ac:dyDescent="0.25">
      <c r="A148" s="13">
        <v>141</v>
      </c>
      <c r="B148" s="14" t="s">
        <v>145</v>
      </c>
      <c r="C148" s="14"/>
      <c r="D148" s="14"/>
      <c r="E148" s="14">
        <f t="shared" si="4"/>
        <v>0</v>
      </c>
      <c r="F148" s="14"/>
      <c r="G148" s="14">
        <v>56.38</v>
      </c>
      <c r="H148" s="14"/>
      <c r="I148" s="14"/>
      <c r="J148" s="14"/>
      <c r="K148" s="14">
        <v>106.57</v>
      </c>
      <c r="L148" s="14"/>
      <c r="M148" s="14">
        <f t="shared" si="5"/>
        <v>106.57</v>
      </c>
      <c r="N148" s="1"/>
    </row>
    <row r="149" spans="1:14" x14ac:dyDescent="0.25">
      <c r="A149" s="13">
        <v>142</v>
      </c>
      <c r="B149" s="14" t="s">
        <v>146</v>
      </c>
      <c r="C149" s="14"/>
      <c r="D149" s="14">
        <v>0.3</v>
      </c>
      <c r="E149" s="14">
        <f t="shared" si="4"/>
        <v>0.3</v>
      </c>
      <c r="F149" s="14">
        <v>12.93</v>
      </c>
      <c r="G149" s="14">
        <v>109.43</v>
      </c>
      <c r="H149" s="14"/>
      <c r="I149" s="14"/>
      <c r="J149" s="14"/>
      <c r="K149" s="14">
        <v>206.83</v>
      </c>
      <c r="L149" s="14"/>
      <c r="M149" s="14">
        <f t="shared" si="5"/>
        <v>206.83</v>
      </c>
      <c r="N149" s="1"/>
    </row>
    <row r="150" spans="1:14" x14ac:dyDescent="0.25">
      <c r="A150" s="13">
        <v>143</v>
      </c>
      <c r="B150" s="14" t="s">
        <v>147</v>
      </c>
      <c r="C150" s="14"/>
      <c r="D150" s="14"/>
      <c r="E150" s="14">
        <f t="shared" si="4"/>
        <v>0</v>
      </c>
      <c r="F150" s="14"/>
      <c r="G150" s="14">
        <v>56.38</v>
      </c>
      <c r="H150" s="14"/>
      <c r="I150" s="14">
        <v>1741.96</v>
      </c>
      <c r="J150" s="14"/>
      <c r="K150" s="14">
        <v>1935.63</v>
      </c>
      <c r="L150" s="14">
        <v>2148.4</v>
      </c>
      <c r="M150" s="14">
        <f t="shared" si="5"/>
        <v>4084.03</v>
      </c>
      <c r="N150" s="1"/>
    </row>
    <row r="151" spans="1:14" x14ac:dyDescent="0.25">
      <c r="A151" s="13">
        <v>144</v>
      </c>
      <c r="B151" s="14" t="s">
        <v>148</v>
      </c>
      <c r="C151" s="14">
        <v>1.2</v>
      </c>
      <c r="D151" s="14"/>
      <c r="E151" s="14">
        <f t="shared" si="4"/>
        <v>1.2</v>
      </c>
      <c r="F151" s="14">
        <v>51.72</v>
      </c>
      <c r="G151" s="14">
        <v>212.18</v>
      </c>
      <c r="H151" s="14"/>
      <c r="I151" s="14">
        <v>653.24</v>
      </c>
      <c r="J151" s="14"/>
      <c r="K151" s="14">
        <v>1086.93</v>
      </c>
      <c r="L151" s="14"/>
      <c r="M151" s="14">
        <f t="shared" si="5"/>
        <v>1086.93</v>
      </c>
      <c r="N151" s="1"/>
    </row>
    <row r="152" spans="1:14" x14ac:dyDescent="0.25">
      <c r="A152" s="13">
        <v>145</v>
      </c>
      <c r="B152" s="14" t="s">
        <v>149</v>
      </c>
      <c r="C152" s="14">
        <v>1.08</v>
      </c>
      <c r="D152" s="14">
        <v>0.4</v>
      </c>
      <c r="E152" s="14">
        <f t="shared" si="4"/>
        <v>1.48</v>
      </c>
      <c r="F152" s="14">
        <v>963.44</v>
      </c>
      <c r="G152" s="14">
        <v>1561.66</v>
      </c>
      <c r="H152" s="14"/>
      <c r="I152" s="14"/>
      <c r="J152" s="14"/>
      <c r="K152" s="14">
        <v>2951.55</v>
      </c>
      <c r="L152" s="14"/>
      <c r="M152" s="14">
        <f t="shared" si="5"/>
        <v>2951.55</v>
      </c>
      <c r="N152" s="1"/>
    </row>
    <row r="153" spans="1:14" x14ac:dyDescent="0.25">
      <c r="A153" s="13">
        <v>146</v>
      </c>
      <c r="B153" s="14" t="s">
        <v>150</v>
      </c>
      <c r="C153" s="14"/>
      <c r="D153" s="14"/>
      <c r="E153" s="14">
        <f t="shared" si="4"/>
        <v>0</v>
      </c>
      <c r="F153" s="14"/>
      <c r="G153" s="14"/>
      <c r="H153" s="14"/>
      <c r="I153" s="14"/>
      <c r="J153" s="14"/>
      <c r="K153" s="14"/>
      <c r="L153" s="14"/>
      <c r="M153" s="14">
        <f t="shared" si="5"/>
        <v>0</v>
      </c>
      <c r="N153" s="1"/>
    </row>
    <row r="154" spans="1:14" x14ac:dyDescent="0.25">
      <c r="A154" s="13">
        <v>147</v>
      </c>
      <c r="B154" s="14" t="s">
        <v>151</v>
      </c>
      <c r="C154" s="14"/>
      <c r="D154" s="14">
        <v>0.4</v>
      </c>
      <c r="E154" s="14">
        <f t="shared" si="4"/>
        <v>0.4</v>
      </c>
      <c r="F154" s="14">
        <v>189.58</v>
      </c>
      <c r="G154" s="14">
        <v>365.33</v>
      </c>
      <c r="H154" s="14"/>
      <c r="I154" s="14"/>
      <c r="J154" s="14"/>
      <c r="K154" s="14">
        <v>615.45000000000005</v>
      </c>
      <c r="L154" s="14"/>
      <c r="M154" s="14">
        <f t="shared" si="5"/>
        <v>615.45000000000005</v>
      </c>
      <c r="N154" s="1"/>
    </row>
    <row r="155" spans="1:14" x14ac:dyDescent="0.25">
      <c r="A155" s="13">
        <v>148</v>
      </c>
      <c r="B155" s="14" t="s">
        <v>152</v>
      </c>
      <c r="C155" s="14"/>
      <c r="D155" s="14"/>
      <c r="E155" s="14">
        <f t="shared" si="4"/>
        <v>0</v>
      </c>
      <c r="F155" s="14"/>
      <c r="G155" s="14"/>
      <c r="H155" s="14"/>
      <c r="I155" s="14"/>
      <c r="J155" s="14"/>
      <c r="K155" s="14"/>
      <c r="L155" s="14"/>
      <c r="M155" s="14">
        <f t="shared" si="5"/>
        <v>0</v>
      </c>
      <c r="N155" s="1"/>
    </row>
    <row r="156" spans="1:14" x14ac:dyDescent="0.25">
      <c r="A156" s="13">
        <v>149</v>
      </c>
      <c r="B156" s="14" t="s">
        <v>153</v>
      </c>
      <c r="C156" s="14">
        <v>3.36</v>
      </c>
      <c r="D156" s="14">
        <v>0.4</v>
      </c>
      <c r="E156" s="14">
        <f t="shared" si="4"/>
        <v>3.76</v>
      </c>
      <c r="F156" s="14">
        <v>1412.62</v>
      </c>
      <c r="G156" s="14">
        <v>3084.95</v>
      </c>
      <c r="H156" s="14"/>
      <c r="I156" s="14">
        <v>1741.96</v>
      </c>
      <c r="J156" s="14"/>
      <c r="K156" s="14">
        <v>7659.61</v>
      </c>
      <c r="L156" s="14"/>
      <c r="M156" s="14">
        <f t="shared" si="5"/>
        <v>7659.61</v>
      </c>
      <c r="N156" s="1"/>
    </row>
    <row r="157" spans="1:14" x14ac:dyDescent="0.25">
      <c r="A157" s="13">
        <v>150</v>
      </c>
      <c r="B157" s="14" t="s">
        <v>154</v>
      </c>
      <c r="C157" s="14">
        <v>3.12</v>
      </c>
      <c r="D157" s="14">
        <v>0.4</v>
      </c>
      <c r="E157" s="14">
        <f t="shared" si="4"/>
        <v>3.52</v>
      </c>
      <c r="F157" s="14">
        <v>1516.92</v>
      </c>
      <c r="G157" s="14">
        <v>3264.39</v>
      </c>
      <c r="H157" s="14"/>
      <c r="I157" s="14">
        <v>1306.47</v>
      </c>
      <c r="J157" s="14"/>
      <c r="K157" s="14">
        <v>7541.48</v>
      </c>
      <c r="L157" s="14"/>
      <c r="M157" s="14">
        <f t="shared" si="5"/>
        <v>7541.48</v>
      </c>
      <c r="N157" s="1"/>
    </row>
    <row r="158" spans="1:14" x14ac:dyDescent="0.25">
      <c r="A158" s="13">
        <v>151</v>
      </c>
      <c r="B158" s="14" t="s">
        <v>155</v>
      </c>
      <c r="C158" s="14">
        <v>3.2</v>
      </c>
      <c r="D158" s="14">
        <v>0.4</v>
      </c>
      <c r="E158" s="14">
        <f t="shared" si="4"/>
        <v>3.6</v>
      </c>
      <c r="F158" s="14">
        <v>739.74</v>
      </c>
      <c r="G158" s="14">
        <v>1824.22</v>
      </c>
      <c r="H158" s="14"/>
      <c r="I158" s="14">
        <v>1741.96</v>
      </c>
      <c r="J158" s="14"/>
      <c r="K158" s="14">
        <v>5276.85</v>
      </c>
      <c r="L158" s="14"/>
      <c r="M158" s="14">
        <f t="shared" si="5"/>
        <v>5276.85</v>
      </c>
      <c r="N158" s="1"/>
    </row>
    <row r="159" spans="1:14" x14ac:dyDescent="0.25">
      <c r="A159" s="13">
        <v>152</v>
      </c>
      <c r="B159" s="14" t="s">
        <v>156</v>
      </c>
      <c r="C159" s="14"/>
      <c r="D159" s="14"/>
      <c r="E159" s="14">
        <f t="shared" si="4"/>
        <v>0</v>
      </c>
      <c r="F159" s="14"/>
      <c r="G159" s="14"/>
      <c r="H159" s="14"/>
      <c r="I159" s="14"/>
      <c r="J159" s="14"/>
      <c r="K159" s="14"/>
      <c r="L159" s="14"/>
      <c r="M159" s="14">
        <f t="shared" si="5"/>
        <v>0</v>
      </c>
      <c r="N159" s="1"/>
    </row>
    <row r="160" spans="1:14" x14ac:dyDescent="0.25">
      <c r="A160" s="13">
        <v>153</v>
      </c>
      <c r="B160" s="14" t="s">
        <v>157</v>
      </c>
      <c r="C160" s="14"/>
      <c r="D160" s="14"/>
      <c r="E160" s="14">
        <f t="shared" si="4"/>
        <v>0</v>
      </c>
      <c r="F160" s="14"/>
      <c r="G160" s="14"/>
      <c r="H160" s="14"/>
      <c r="I160" s="14"/>
      <c r="J160" s="14"/>
      <c r="K160" s="14"/>
      <c r="L160" s="14"/>
      <c r="M160" s="14">
        <f t="shared" si="5"/>
        <v>0</v>
      </c>
      <c r="N160" s="1"/>
    </row>
    <row r="161" spans="1:14" x14ac:dyDescent="0.25">
      <c r="A161" s="13">
        <v>154</v>
      </c>
      <c r="B161" s="14" t="s">
        <v>158</v>
      </c>
      <c r="C161" s="14"/>
      <c r="D161" s="14"/>
      <c r="E161" s="14">
        <f t="shared" si="4"/>
        <v>0</v>
      </c>
      <c r="F161" s="14"/>
      <c r="G161" s="14"/>
      <c r="H161" s="14"/>
      <c r="I161" s="14"/>
      <c r="J161" s="14"/>
      <c r="K161" s="14"/>
      <c r="L161" s="14"/>
      <c r="M161" s="14">
        <f t="shared" si="5"/>
        <v>0</v>
      </c>
      <c r="N161" s="1"/>
    </row>
    <row r="162" spans="1:14" x14ac:dyDescent="0.25">
      <c r="A162" s="13">
        <v>155</v>
      </c>
      <c r="B162" s="14" t="s">
        <v>159</v>
      </c>
      <c r="C162" s="14"/>
      <c r="D162" s="14"/>
      <c r="E162" s="14">
        <f t="shared" si="4"/>
        <v>0</v>
      </c>
      <c r="F162" s="14"/>
      <c r="G162" s="14"/>
      <c r="H162" s="14"/>
      <c r="I162" s="14"/>
      <c r="J162" s="14"/>
      <c r="K162" s="14"/>
      <c r="L162" s="14"/>
      <c r="M162" s="14">
        <f t="shared" si="5"/>
        <v>0</v>
      </c>
      <c r="N162" s="1"/>
    </row>
    <row r="163" spans="1:14" x14ac:dyDescent="0.25">
      <c r="A163" s="13">
        <v>156</v>
      </c>
      <c r="B163" s="14" t="s">
        <v>160</v>
      </c>
      <c r="C163" s="14">
        <v>6.48</v>
      </c>
      <c r="D163" s="14">
        <v>2.4</v>
      </c>
      <c r="E163" s="14">
        <f t="shared" si="4"/>
        <v>8.8800000000000008</v>
      </c>
      <c r="F163" s="14">
        <v>1360.94</v>
      </c>
      <c r="G163" s="14">
        <v>3238.9</v>
      </c>
      <c r="H163" s="14">
        <v>100</v>
      </c>
      <c r="I163" s="14">
        <v>3048.43</v>
      </c>
      <c r="J163" s="14"/>
      <c r="K163" s="14">
        <v>9511.3700000000008</v>
      </c>
      <c r="L163" s="14">
        <v>60.28</v>
      </c>
      <c r="M163" s="14">
        <f t="shared" si="5"/>
        <v>9571.6500000000015</v>
      </c>
      <c r="N163" s="1">
        <v>218.61</v>
      </c>
    </row>
    <row r="164" spans="1:14" x14ac:dyDescent="0.25">
      <c r="A164" s="13">
        <v>157</v>
      </c>
      <c r="B164" s="14" t="s">
        <v>161</v>
      </c>
      <c r="C164" s="14">
        <v>23.98</v>
      </c>
      <c r="D164" s="14">
        <v>0.8</v>
      </c>
      <c r="E164" s="14">
        <f t="shared" si="4"/>
        <v>24.78</v>
      </c>
      <c r="F164" s="14">
        <v>4312.21</v>
      </c>
      <c r="G164" s="14">
        <v>8352.84</v>
      </c>
      <c r="H164" s="14"/>
      <c r="I164" s="14">
        <v>3701.67</v>
      </c>
      <c r="J164" s="14"/>
      <c r="K164" s="14">
        <v>19673.650000000001</v>
      </c>
      <c r="L164" s="14">
        <f>919.33+120.56</f>
        <v>1039.8900000000001</v>
      </c>
      <c r="M164" s="14">
        <f t="shared" si="5"/>
        <v>20713.54</v>
      </c>
      <c r="N164" s="1"/>
    </row>
    <row r="165" spans="1:14" x14ac:dyDescent="0.25">
      <c r="A165" s="13">
        <v>158</v>
      </c>
      <c r="B165" s="14" t="s">
        <v>162</v>
      </c>
      <c r="C165" s="14"/>
      <c r="D165" s="14"/>
      <c r="E165" s="14">
        <f t="shared" si="4"/>
        <v>0</v>
      </c>
      <c r="F165" s="14"/>
      <c r="G165" s="14"/>
      <c r="H165" s="14"/>
      <c r="I165" s="14"/>
      <c r="J165" s="14"/>
      <c r="K165" s="14"/>
      <c r="L165" s="14"/>
      <c r="M165" s="14">
        <f t="shared" si="5"/>
        <v>0</v>
      </c>
      <c r="N165" s="1"/>
    </row>
    <row r="166" spans="1:14" x14ac:dyDescent="0.25">
      <c r="A166" s="13">
        <v>159</v>
      </c>
      <c r="B166" s="14" t="s">
        <v>163</v>
      </c>
      <c r="C166" s="14"/>
      <c r="D166" s="14"/>
      <c r="E166" s="14">
        <f t="shared" si="4"/>
        <v>0</v>
      </c>
      <c r="F166" s="14"/>
      <c r="G166" s="14">
        <v>56.38</v>
      </c>
      <c r="H166" s="14"/>
      <c r="I166" s="14"/>
      <c r="J166" s="14"/>
      <c r="K166" s="14">
        <v>106.57</v>
      </c>
      <c r="L166" s="14"/>
      <c r="M166" s="14">
        <f t="shared" si="5"/>
        <v>106.57</v>
      </c>
      <c r="N166" s="1"/>
    </row>
    <row r="167" spans="1:14" x14ac:dyDescent="0.25">
      <c r="A167" s="13">
        <v>160</v>
      </c>
      <c r="B167" s="14" t="s">
        <v>164</v>
      </c>
      <c r="C167" s="14"/>
      <c r="D167" s="14"/>
      <c r="E167" s="14">
        <f t="shared" si="4"/>
        <v>0</v>
      </c>
      <c r="F167" s="14"/>
      <c r="G167" s="14"/>
      <c r="H167" s="14"/>
      <c r="I167" s="14"/>
      <c r="J167" s="14"/>
      <c r="K167" s="14"/>
      <c r="L167" s="14"/>
      <c r="M167" s="14">
        <f t="shared" si="5"/>
        <v>0</v>
      </c>
      <c r="N167" s="1"/>
    </row>
    <row r="168" spans="1:14" x14ac:dyDescent="0.25">
      <c r="A168" s="13">
        <v>161</v>
      </c>
      <c r="B168" s="14" t="s">
        <v>198</v>
      </c>
      <c r="C168" s="14"/>
      <c r="D168" s="14"/>
      <c r="E168" s="14">
        <f t="shared" si="4"/>
        <v>0</v>
      </c>
      <c r="F168" s="14"/>
      <c r="G168" s="14">
        <v>56.38</v>
      </c>
      <c r="H168" s="14"/>
      <c r="I168" s="14"/>
      <c r="J168" s="14"/>
      <c r="K168" s="14">
        <v>106.57</v>
      </c>
      <c r="L168" s="14"/>
      <c r="M168" s="14">
        <f t="shared" si="5"/>
        <v>106.57</v>
      </c>
      <c r="N168" s="1"/>
    </row>
    <row r="169" spans="1:14" x14ac:dyDescent="0.25">
      <c r="A169" s="13">
        <v>162</v>
      </c>
      <c r="B169" s="14" t="s">
        <v>165</v>
      </c>
      <c r="C169" s="14"/>
      <c r="D169" s="14"/>
      <c r="E169" s="14">
        <f t="shared" si="4"/>
        <v>0</v>
      </c>
      <c r="F169" s="14"/>
      <c r="G169" s="14">
        <v>56.38</v>
      </c>
      <c r="H169" s="14"/>
      <c r="I169" s="14"/>
      <c r="J169" s="14"/>
      <c r="K169" s="14">
        <v>106.57</v>
      </c>
      <c r="L169" s="14"/>
      <c r="M169" s="14">
        <f t="shared" si="5"/>
        <v>106.57</v>
      </c>
      <c r="N169" s="1"/>
    </row>
    <row r="170" spans="1:14" x14ac:dyDescent="0.25">
      <c r="A170" s="13">
        <v>163</v>
      </c>
      <c r="B170" s="14" t="s">
        <v>166</v>
      </c>
      <c r="C170" s="14"/>
      <c r="D170" s="14"/>
      <c r="E170" s="14">
        <f t="shared" si="4"/>
        <v>0</v>
      </c>
      <c r="F170" s="14"/>
      <c r="G170" s="14"/>
      <c r="H170" s="14"/>
      <c r="I170" s="14"/>
      <c r="J170" s="14"/>
      <c r="K170" s="14"/>
      <c r="L170" s="14"/>
      <c r="M170" s="14">
        <f t="shared" si="5"/>
        <v>0</v>
      </c>
      <c r="N170" s="1"/>
    </row>
    <row r="171" spans="1:14" x14ac:dyDescent="0.25">
      <c r="A171" s="13">
        <v>164</v>
      </c>
      <c r="B171" s="14" t="s">
        <v>167</v>
      </c>
      <c r="C171" s="14">
        <v>2.76</v>
      </c>
      <c r="D171" s="14">
        <v>0.4</v>
      </c>
      <c r="E171" s="14">
        <f t="shared" si="4"/>
        <v>3.1599999999999997</v>
      </c>
      <c r="F171" s="14">
        <v>136.19999999999999</v>
      </c>
      <c r="G171" s="14">
        <v>615.13</v>
      </c>
      <c r="H171" s="14"/>
      <c r="I171" s="14">
        <v>1306.47</v>
      </c>
      <c r="J171" s="14"/>
      <c r="K171" s="14">
        <v>2534.36</v>
      </c>
      <c r="L171" s="14"/>
      <c r="M171" s="14">
        <f t="shared" si="5"/>
        <v>2534.36</v>
      </c>
      <c r="N171" s="1"/>
    </row>
    <row r="172" spans="1:14" x14ac:dyDescent="0.25">
      <c r="A172" s="13">
        <v>165</v>
      </c>
      <c r="B172" s="14" t="s">
        <v>168</v>
      </c>
      <c r="C172" s="14"/>
      <c r="D172" s="14"/>
      <c r="E172" s="14">
        <f t="shared" si="4"/>
        <v>0</v>
      </c>
      <c r="F172" s="14"/>
      <c r="G172" s="14"/>
      <c r="H172" s="14"/>
      <c r="I172" s="14"/>
      <c r="J172" s="14"/>
      <c r="K172" s="14"/>
      <c r="L172" s="14"/>
      <c r="M172" s="14">
        <f t="shared" si="5"/>
        <v>0</v>
      </c>
      <c r="N172" s="1"/>
    </row>
    <row r="173" spans="1:14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"/>
    </row>
    <row r="174" spans="1:14" x14ac:dyDescent="0.25">
      <c r="A174" s="14"/>
      <c r="B174" s="14" t="s">
        <v>169</v>
      </c>
      <c r="C174" s="14">
        <f>SUM(C8:C173)</f>
        <v>98.52</v>
      </c>
      <c r="D174" s="14">
        <f t="shared" ref="D174:N174" si="6">SUM(D8:D173)</f>
        <v>122.72000000000004</v>
      </c>
      <c r="E174" s="14">
        <f t="shared" si="4"/>
        <v>221.24000000000004</v>
      </c>
      <c r="F174" s="14">
        <f>SUM(F8:F173)</f>
        <v>50692.73</v>
      </c>
      <c r="G174" s="25">
        <f t="shared" ref="G174:L174" si="7">SUM(G8:G173)</f>
        <v>122049.27999999998</v>
      </c>
      <c r="H174" s="14">
        <f t="shared" si="7"/>
        <v>100</v>
      </c>
      <c r="I174" s="14">
        <f t="shared" si="7"/>
        <v>43331.26</v>
      </c>
      <c r="J174" s="14">
        <f t="shared" si="7"/>
        <v>7298.2100000000009</v>
      </c>
      <c r="K174" s="25">
        <f t="shared" si="7"/>
        <v>296137.84000000003</v>
      </c>
      <c r="L174" s="25">
        <f t="shared" si="7"/>
        <v>34984.189999999995</v>
      </c>
      <c r="M174" s="25">
        <f t="shared" si="6"/>
        <v>331122.03000000003</v>
      </c>
      <c r="N174" s="1">
        <f t="shared" si="6"/>
        <v>339.96000000000004</v>
      </c>
    </row>
    <row r="175" spans="1:14" x14ac:dyDescent="0.25">
      <c r="F175" s="22"/>
      <c r="G175" s="21"/>
      <c r="H175" s="17"/>
      <c r="I175" s="17"/>
      <c r="J175" s="17"/>
      <c r="K175" s="21"/>
    </row>
    <row r="176" spans="1:14" x14ac:dyDescent="0.25">
      <c r="G176" s="17"/>
      <c r="H176" s="17"/>
      <c r="I176" s="17"/>
      <c r="J176" s="17"/>
      <c r="K176" s="17"/>
    </row>
    <row r="179" spans="2:8" x14ac:dyDescent="0.25">
      <c r="B179" t="s">
        <v>199</v>
      </c>
      <c r="H179" t="s">
        <v>200</v>
      </c>
    </row>
    <row r="180" spans="2:8" x14ac:dyDescent="0.25">
      <c r="B180" t="s">
        <v>201</v>
      </c>
      <c r="H180" t="s">
        <v>202</v>
      </c>
    </row>
  </sheetData>
  <mergeCells count="2">
    <mergeCell ref="A1:N1"/>
    <mergeCell ref="C3:E3"/>
  </mergeCells>
  <printOptions horizontalCentered="1"/>
  <pageMargins left="0" right="0" top="0.39370078740157483" bottom="0" header="0" footer="0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0"/>
  <sheetViews>
    <sheetView topLeftCell="C156" workbookViewId="0">
      <selection activeCell="M163" sqref="M163"/>
    </sheetView>
  </sheetViews>
  <sheetFormatPr defaultRowHeight="15" x14ac:dyDescent="0.25"/>
  <cols>
    <col min="1" max="1" width="4.7109375" customWidth="1"/>
    <col min="2" max="2" width="37" customWidth="1"/>
    <col min="3" max="3" width="7.5703125" customWidth="1"/>
    <col min="4" max="4" width="6.85546875" customWidth="1"/>
    <col min="5" max="5" width="6.7109375" customWidth="1"/>
    <col min="7" max="7" width="10" customWidth="1"/>
    <col min="8" max="8" width="8.7109375" customWidth="1"/>
    <col min="9" max="9" width="10.85546875" customWidth="1"/>
    <col min="11" max="11" width="10.5703125" customWidth="1"/>
    <col min="12" max="12" width="8.7109375" customWidth="1"/>
    <col min="13" max="13" width="9.28515625" customWidth="1"/>
    <col min="14" max="14" width="7.28515625" customWidth="1"/>
  </cols>
  <sheetData>
    <row r="1" spans="1:14" x14ac:dyDescent="0.25">
      <c r="A1" s="43" t="s">
        <v>224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3" spans="1:14" x14ac:dyDescent="0.25">
      <c r="A3" s="8" t="s">
        <v>0</v>
      </c>
      <c r="B3" s="3" t="s">
        <v>1</v>
      </c>
      <c r="C3" s="40" t="s">
        <v>170</v>
      </c>
      <c r="D3" s="41"/>
      <c r="E3" s="42"/>
      <c r="F3" s="5" t="s">
        <v>171</v>
      </c>
      <c r="G3" s="5" t="s">
        <v>172</v>
      </c>
      <c r="H3" s="5" t="s">
        <v>203</v>
      </c>
      <c r="I3" s="5" t="s">
        <v>203</v>
      </c>
      <c r="J3" s="5" t="s">
        <v>174</v>
      </c>
      <c r="K3" s="5" t="s">
        <v>175</v>
      </c>
      <c r="L3" s="5"/>
      <c r="M3" s="5" t="s">
        <v>175</v>
      </c>
      <c r="N3" s="5" t="s">
        <v>176</v>
      </c>
    </row>
    <row r="4" spans="1:14" x14ac:dyDescent="0.25">
      <c r="A4" s="9" t="s">
        <v>2</v>
      </c>
      <c r="B4" s="4"/>
      <c r="C4" s="5" t="s">
        <v>177</v>
      </c>
      <c r="D4" s="5" t="s">
        <v>178</v>
      </c>
      <c r="E4" s="5" t="s">
        <v>179</v>
      </c>
      <c r="F4" s="6" t="s">
        <v>180</v>
      </c>
      <c r="G4" s="6" t="s">
        <v>181</v>
      </c>
      <c r="H4" s="6" t="s">
        <v>182</v>
      </c>
      <c r="I4" s="6" t="s">
        <v>183</v>
      </c>
      <c r="J4" s="6" t="s">
        <v>184</v>
      </c>
      <c r="K4" s="6" t="s">
        <v>185</v>
      </c>
      <c r="L4" s="6" t="s">
        <v>186</v>
      </c>
      <c r="M4" s="6" t="s">
        <v>185</v>
      </c>
      <c r="N4" s="6" t="s">
        <v>180</v>
      </c>
    </row>
    <row r="5" spans="1:14" x14ac:dyDescent="0.25">
      <c r="A5" s="9"/>
      <c r="B5" s="4"/>
      <c r="C5" s="6" t="s">
        <v>187</v>
      </c>
      <c r="D5" s="6" t="s">
        <v>188</v>
      </c>
      <c r="E5" s="6"/>
      <c r="F5" s="6" t="s">
        <v>189</v>
      </c>
      <c r="G5" s="6" t="s">
        <v>190</v>
      </c>
      <c r="H5" s="6" t="s">
        <v>191</v>
      </c>
      <c r="I5" s="6" t="s">
        <v>204</v>
      </c>
      <c r="J5" s="6" t="s">
        <v>193</v>
      </c>
      <c r="K5" s="6" t="s">
        <v>194</v>
      </c>
      <c r="L5" s="6"/>
      <c r="M5" s="6" t="s">
        <v>194</v>
      </c>
      <c r="N5" s="6" t="s">
        <v>195</v>
      </c>
    </row>
    <row r="6" spans="1:14" x14ac:dyDescent="0.25">
      <c r="A6" s="10"/>
      <c r="B6" s="2"/>
      <c r="C6" s="7"/>
      <c r="D6" s="7"/>
      <c r="E6" s="7"/>
      <c r="F6" s="7" t="s">
        <v>190</v>
      </c>
      <c r="G6" s="7"/>
      <c r="H6" s="7"/>
      <c r="I6" s="7" t="s">
        <v>190</v>
      </c>
      <c r="J6" s="7" t="s">
        <v>190</v>
      </c>
      <c r="K6" s="7" t="s">
        <v>190</v>
      </c>
      <c r="L6" s="7"/>
      <c r="M6" s="7" t="s">
        <v>190</v>
      </c>
      <c r="N6" s="7" t="s">
        <v>190</v>
      </c>
    </row>
    <row r="7" spans="1:14" x14ac:dyDescent="0.25">
      <c r="A7" s="2"/>
      <c r="B7" s="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A8" s="13">
        <v>1</v>
      </c>
      <c r="B8" s="14" t="s">
        <v>3</v>
      </c>
      <c r="C8" s="14">
        <v>0.3</v>
      </c>
      <c r="D8" s="14"/>
      <c r="E8" s="14">
        <f>SUM(C8:D8)</f>
        <v>0.3</v>
      </c>
      <c r="F8" s="14">
        <v>390.2</v>
      </c>
      <c r="G8" s="14">
        <v>767.99</v>
      </c>
      <c r="H8" s="1"/>
      <c r="I8" s="1"/>
      <c r="J8" s="1"/>
      <c r="K8" s="14">
        <v>1451.5</v>
      </c>
      <c r="L8" s="1"/>
      <c r="M8" s="1">
        <f>K8+L8</f>
        <v>1451.5</v>
      </c>
      <c r="N8" s="1"/>
    </row>
    <row r="9" spans="1:14" x14ac:dyDescent="0.25">
      <c r="A9" s="13">
        <v>2</v>
      </c>
      <c r="B9" s="14" t="s">
        <v>4</v>
      </c>
      <c r="C9" s="14">
        <v>0.3</v>
      </c>
      <c r="D9" s="14"/>
      <c r="E9" s="14">
        <f t="shared" ref="E9:E68" si="0">SUM(C9:D9)</f>
        <v>0.3</v>
      </c>
      <c r="F9" s="14">
        <v>280.2</v>
      </c>
      <c r="G9" s="14">
        <v>555.12</v>
      </c>
      <c r="H9" s="1"/>
      <c r="I9" s="1"/>
      <c r="J9" s="1"/>
      <c r="K9" s="14">
        <v>1049.17</v>
      </c>
      <c r="L9" s="1"/>
      <c r="M9" s="1">
        <f t="shared" ref="M9:M71" si="1">K9+L9</f>
        <v>1049.17</v>
      </c>
      <c r="N9" s="1"/>
    </row>
    <row r="10" spans="1:14" x14ac:dyDescent="0.25">
      <c r="A10" s="13">
        <v>3</v>
      </c>
      <c r="B10" s="14" t="s">
        <v>5</v>
      </c>
      <c r="C10" s="14"/>
      <c r="D10" s="14"/>
      <c r="E10" s="14">
        <f t="shared" si="0"/>
        <v>0</v>
      </c>
      <c r="F10" s="14">
        <v>218.71</v>
      </c>
      <c r="G10" s="14">
        <v>423.25</v>
      </c>
      <c r="H10" s="1"/>
      <c r="I10" s="1"/>
      <c r="K10" s="14">
        <v>799.95</v>
      </c>
      <c r="L10" s="1"/>
      <c r="M10" s="1">
        <f t="shared" si="1"/>
        <v>799.95</v>
      </c>
      <c r="N10" s="1"/>
    </row>
    <row r="11" spans="1:14" x14ac:dyDescent="0.25">
      <c r="A11" s="13">
        <v>4</v>
      </c>
      <c r="B11" s="14" t="s">
        <v>6</v>
      </c>
      <c r="C11" s="14"/>
      <c r="D11" s="14"/>
      <c r="E11" s="14"/>
      <c r="F11" s="14"/>
      <c r="G11" s="14"/>
      <c r="H11" s="1"/>
      <c r="I11" s="1"/>
      <c r="J11" s="1"/>
      <c r="K11" s="14"/>
      <c r="L11" s="1"/>
      <c r="M11" s="1">
        <f t="shared" si="1"/>
        <v>0</v>
      </c>
      <c r="N11" s="1"/>
    </row>
    <row r="12" spans="1:14" x14ac:dyDescent="0.25">
      <c r="A12" s="13">
        <v>5</v>
      </c>
      <c r="B12" s="14" t="s">
        <v>7</v>
      </c>
      <c r="C12" s="14"/>
      <c r="D12" s="14"/>
      <c r="E12" s="14"/>
      <c r="F12" s="14"/>
      <c r="G12" s="14"/>
      <c r="H12" s="1"/>
      <c r="I12" s="1"/>
      <c r="J12" s="1"/>
      <c r="K12" s="14"/>
      <c r="L12" s="1"/>
      <c r="M12" s="1">
        <f t="shared" si="1"/>
        <v>0</v>
      </c>
      <c r="N12" s="1"/>
    </row>
    <row r="13" spans="1:14" x14ac:dyDescent="0.25">
      <c r="A13" s="13">
        <v>6</v>
      </c>
      <c r="B13" s="14" t="s">
        <v>8</v>
      </c>
      <c r="C13" s="14"/>
      <c r="D13" s="14"/>
      <c r="E13" s="14"/>
      <c r="F13" s="14"/>
      <c r="G13" s="14"/>
      <c r="H13" s="1"/>
      <c r="I13" s="1"/>
      <c r="J13" s="1"/>
      <c r="K13" s="14"/>
      <c r="L13" s="1"/>
      <c r="M13" s="1">
        <f t="shared" si="1"/>
        <v>0</v>
      </c>
      <c r="N13" s="1"/>
    </row>
    <row r="14" spans="1:14" x14ac:dyDescent="0.25">
      <c r="A14" s="13">
        <v>7</v>
      </c>
      <c r="B14" s="14" t="s">
        <v>9</v>
      </c>
      <c r="C14" s="14">
        <v>1.1000000000000001</v>
      </c>
      <c r="D14" s="14">
        <v>0.9</v>
      </c>
      <c r="E14" s="14">
        <v>4.5</v>
      </c>
      <c r="F14" s="14">
        <v>1316.56</v>
      </c>
      <c r="G14" s="14">
        <v>2911.35</v>
      </c>
      <c r="H14" s="1"/>
      <c r="I14" s="1">
        <v>211.32</v>
      </c>
      <c r="J14" s="1"/>
      <c r="K14" s="14">
        <v>5724.35</v>
      </c>
      <c r="L14" s="1">
        <v>30.15</v>
      </c>
      <c r="M14" s="1">
        <f t="shared" si="1"/>
        <v>5754.5</v>
      </c>
      <c r="N14" s="1"/>
    </row>
    <row r="15" spans="1:14" x14ac:dyDescent="0.25">
      <c r="A15" s="13">
        <v>8</v>
      </c>
      <c r="B15" s="14" t="s">
        <v>10</v>
      </c>
      <c r="C15" s="14">
        <v>1.7</v>
      </c>
      <c r="D15" s="14">
        <v>0.9</v>
      </c>
      <c r="E15" s="14">
        <f t="shared" si="0"/>
        <v>2.6</v>
      </c>
      <c r="F15" s="14">
        <v>2140.7399999999998</v>
      </c>
      <c r="G15" s="14">
        <v>4352.83</v>
      </c>
      <c r="H15" s="1"/>
      <c r="I15" s="1">
        <v>633.96</v>
      </c>
      <c r="J15" s="1"/>
      <c r="K15" s="27">
        <v>517.96</v>
      </c>
      <c r="L15" s="1"/>
      <c r="M15" s="1">
        <f t="shared" si="1"/>
        <v>517.96</v>
      </c>
      <c r="N15" s="1"/>
    </row>
    <row r="16" spans="1:14" x14ac:dyDescent="0.25">
      <c r="A16" s="13">
        <v>9</v>
      </c>
      <c r="B16" s="14" t="s">
        <v>11</v>
      </c>
      <c r="C16" s="14">
        <v>1.5</v>
      </c>
      <c r="D16" s="14">
        <v>0.4</v>
      </c>
      <c r="E16" s="14">
        <f t="shared" si="0"/>
        <v>1.9</v>
      </c>
      <c r="F16" s="14">
        <v>867.94</v>
      </c>
      <c r="G16" s="14">
        <v>1833.14</v>
      </c>
      <c r="H16" s="1"/>
      <c r="I16" s="1">
        <v>211.33</v>
      </c>
      <c r="J16" s="12"/>
      <c r="K16" s="12">
        <v>3686.52</v>
      </c>
      <c r="L16" s="1">
        <v>30.15</v>
      </c>
      <c r="M16" s="1">
        <f t="shared" si="1"/>
        <v>3716.67</v>
      </c>
      <c r="N16" s="1"/>
    </row>
    <row r="17" spans="1:14" x14ac:dyDescent="0.25">
      <c r="A17" s="13">
        <v>10</v>
      </c>
      <c r="B17" s="14" t="s">
        <v>12</v>
      </c>
      <c r="C17" s="14">
        <v>0.5</v>
      </c>
      <c r="D17" s="14">
        <v>0.4</v>
      </c>
      <c r="E17" s="14">
        <f t="shared" si="0"/>
        <v>0.9</v>
      </c>
      <c r="F17" s="14">
        <v>1310.86</v>
      </c>
      <c r="G17" s="14">
        <v>2609.5100000000002</v>
      </c>
      <c r="H17" s="1"/>
      <c r="I17" s="1">
        <v>211.33</v>
      </c>
      <c r="J17" s="1"/>
      <c r="K17" s="14">
        <v>5153.8599999999997</v>
      </c>
      <c r="L17" s="1"/>
      <c r="M17" s="1">
        <f t="shared" si="1"/>
        <v>5153.8599999999997</v>
      </c>
      <c r="N17" s="1"/>
    </row>
    <row r="18" spans="1:14" x14ac:dyDescent="0.25">
      <c r="A18" s="13">
        <v>11</v>
      </c>
      <c r="B18" s="14" t="s">
        <v>13</v>
      </c>
      <c r="C18" s="14">
        <v>8.5</v>
      </c>
      <c r="D18" s="14"/>
      <c r="E18" s="14">
        <f t="shared" si="0"/>
        <v>8.5</v>
      </c>
      <c r="F18" s="14">
        <v>366.35</v>
      </c>
      <c r="G18" s="14">
        <v>1073.55</v>
      </c>
      <c r="H18" s="1">
        <v>9.4</v>
      </c>
      <c r="I18" s="1"/>
      <c r="J18" s="1"/>
      <c r="K18" s="14">
        <v>2046.77</v>
      </c>
      <c r="L18" s="1"/>
      <c r="M18" s="1">
        <f t="shared" si="1"/>
        <v>2046.77</v>
      </c>
      <c r="N18" s="1"/>
    </row>
    <row r="19" spans="1:14" x14ac:dyDescent="0.25">
      <c r="A19" s="13">
        <v>12</v>
      </c>
      <c r="B19" s="14" t="s">
        <v>14</v>
      </c>
      <c r="C19" s="14">
        <v>8.5</v>
      </c>
      <c r="D19" s="14"/>
      <c r="E19" s="14">
        <f t="shared" si="0"/>
        <v>8.5</v>
      </c>
      <c r="F19" s="14">
        <v>366.35</v>
      </c>
      <c r="G19" s="14">
        <v>1073.55</v>
      </c>
      <c r="H19" s="1">
        <v>9.4</v>
      </c>
      <c r="I19" s="1"/>
      <c r="J19" s="1"/>
      <c r="K19" s="14">
        <v>2046.77</v>
      </c>
      <c r="L19" s="1"/>
      <c r="M19" s="1">
        <f t="shared" si="1"/>
        <v>2046.77</v>
      </c>
      <c r="N19" s="1"/>
    </row>
    <row r="20" spans="1:14" x14ac:dyDescent="0.25">
      <c r="A20" s="13">
        <v>13</v>
      </c>
      <c r="B20" s="14" t="s">
        <v>15</v>
      </c>
      <c r="C20" s="14">
        <v>8.5</v>
      </c>
      <c r="D20" s="14"/>
      <c r="E20" s="14">
        <f t="shared" si="0"/>
        <v>8.5</v>
      </c>
      <c r="F20" s="14">
        <v>366.35</v>
      </c>
      <c r="G20" s="14">
        <v>1073.55</v>
      </c>
      <c r="H20" s="1">
        <v>9.4</v>
      </c>
      <c r="I20" s="1"/>
      <c r="J20" s="1"/>
      <c r="K20" s="14">
        <v>2046.77</v>
      </c>
      <c r="L20" s="1"/>
      <c r="M20" s="1">
        <f t="shared" si="1"/>
        <v>2046.77</v>
      </c>
      <c r="N20" s="1"/>
    </row>
    <row r="21" spans="1:14" x14ac:dyDescent="0.25">
      <c r="A21" s="13">
        <v>14</v>
      </c>
      <c r="B21" s="14" t="s">
        <v>16</v>
      </c>
      <c r="C21" s="14">
        <v>2.27</v>
      </c>
      <c r="D21" s="14"/>
      <c r="E21" s="14">
        <f t="shared" si="0"/>
        <v>2.27</v>
      </c>
      <c r="F21" s="14">
        <v>1187.5899999999999</v>
      </c>
      <c r="G21" s="14">
        <v>2395.61</v>
      </c>
      <c r="H21" s="1"/>
      <c r="I21" s="1"/>
      <c r="J21" s="1"/>
      <c r="K21" s="14">
        <v>4527.6899999999996</v>
      </c>
      <c r="L21" s="1">
        <v>60.3</v>
      </c>
      <c r="M21" s="1">
        <f t="shared" si="1"/>
        <v>4587.99</v>
      </c>
      <c r="N21" s="1">
        <v>21.68</v>
      </c>
    </row>
    <row r="22" spans="1:14" x14ac:dyDescent="0.25">
      <c r="A22" s="13">
        <v>15</v>
      </c>
      <c r="B22" s="14" t="s">
        <v>17</v>
      </c>
      <c r="C22" s="14">
        <v>5.04</v>
      </c>
      <c r="D22" s="14"/>
      <c r="E22" s="14">
        <f t="shared" si="0"/>
        <v>5.04</v>
      </c>
      <c r="F22" s="14">
        <v>1583.51</v>
      </c>
      <c r="G22" s="14">
        <v>3280.62</v>
      </c>
      <c r="H22" s="1"/>
      <c r="I22" s="1"/>
      <c r="J22" s="1"/>
      <c r="K22" s="14">
        <v>6200.37</v>
      </c>
      <c r="L22" s="1">
        <f>539.22+808.85</f>
        <v>1348.0700000000002</v>
      </c>
      <c r="M22" s="1">
        <f t="shared" si="1"/>
        <v>7548.4400000000005</v>
      </c>
      <c r="N22" s="1"/>
    </row>
    <row r="23" spans="1:14" x14ac:dyDescent="0.25">
      <c r="A23" s="13">
        <v>16</v>
      </c>
      <c r="B23" s="14" t="s">
        <v>18</v>
      </c>
      <c r="C23" s="14">
        <v>1.2</v>
      </c>
      <c r="D23" s="14">
        <v>2.2999999999999998</v>
      </c>
      <c r="E23" s="14">
        <f t="shared" si="0"/>
        <v>3.5</v>
      </c>
      <c r="F23" s="14">
        <v>1703.68</v>
      </c>
      <c r="G23" s="14">
        <v>3447.12</v>
      </c>
      <c r="H23" s="1"/>
      <c r="I23" s="1"/>
      <c r="J23" s="1"/>
      <c r="K23" s="14">
        <v>6435.48</v>
      </c>
      <c r="L23" s="1"/>
      <c r="M23" s="1">
        <f t="shared" si="1"/>
        <v>6435.48</v>
      </c>
      <c r="N23" s="1"/>
    </row>
    <row r="24" spans="1:14" x14ac:dyDescent="0.25">
      <c r="A24" s="13">
        <v>17</v>
      </c>
      <c r="B24" s="14" t="s">
        <v>19</v>
      </c>
      <c r="C24" s="14">
        <v>0.9</v>
      </c>
      <c r="D24" s="14">
        <v>0.3</v>
      </c>
      <c r="E24" s="14">
        <f t="shared" si="0"/>
        <v>1.2</v>
      </c>
      <c r="F24" s="14">
        <v>1633.01</v>
      </c>
      <c r="G24" s="14">
        <v>3211.7</v>
      </c>
      <c r="H24" s="1"/>
      <c r="I24" s="1"/>
      <c r="J24" s="1"/>
      <c r="K24" s="14">
        <v>6070.12</v>
      </c>
      <c r="L24" s="1"/>
      <c r="M24" s="1">
        <f t="shared" si="1"/>
        <v>6070.12</v>
      </c>
      <c r="N24" s="1"/>
    </row>
    <row r="25" spans="1:14" x14ac:dyDescent="0.25">
      <c r="A25" s="13">
        <v>18</v>
      </c>
      <c r="B25" s="14" t="s">
        <v>20</v>
      </c>
      <c r="C25" s="14">
        <v>0.9</v>
      </c>
      <c r="D25" s="14">
        <v>6.85</v>
      </c>
      <c r="E25" s="14">
        <f t="shared" si="0"/>
        <v>7.75</v>
      </c>
      <c r="F25" s="14">
        <v>2252.66</v>
      </c>
      <c r="G25" s="14">
        <v>4691.79</v>
      </c>
      <c r="H25" s="1">
        <v>136.25</v>
      </c>
      <c r="I25" s="1"/>
      <c r="K25" s="14">
        <v>8883.16</v>
      </c>
      <c r="L25" s="1">
        <v>269.62</v>
      </c>
      <c r="M25" s="1">
        <f t="shared" si="1"/>
        <v>9152.7800000000007</v>
      </c>
      <c r="N25" s="1"/>
    </row>
    <row r="26" spans="1:14" x14ac:dyDescent="0.25">
      <c r="A26" s="13">
        <v>19</v>
      </c>
      <c r="B26" s="14" t="s">
        <v>21</v>
      </c>
      <c r="C26" s="14"/>
      <c r="D26" s="14"/>
      <c r="E26" s="14">
        <f t="shared" si="0"/>
        <v>0</v>
      </c>
      <c r="F26" s="14"/>
      <c r="G26" s="14"/>
      <c r="H26" s="1"/>
      <c r="I26" s="1"/>
      <c r="J26" s="1">
        <v>50.61</v>
      </c>
      <c r="K26" s="14">
        <v>95.65</v>
      </c>
      <c r="L26" s="1"/>
      <c r="M26" s="1">
        <f t="shared" si="1"/>
        <v>95.65</v>
      </c>
      <c r="N26" s="1"/>
    </row>
    <row r="27" spans="1:14" x14ac:dyDescent="0.25">
      <c r="A27" s="13">
        <v>20</v>
      </c>
      <c r="B27" s="14" t="s">
        <v>22</v>
      </c>
      <c r="C27" s="14"/>
      <c r="D27" s="14"/>
      <c r="E27" s="14">
        <f t="shared" si="0"/>
        <v>0</v>
      </c>
      <c r="F27" s="14"/>
      <c r="G27" s="14"/>
      <c r="H27" s="1"/>
      <c r="I27" s="1"/>
      <c r="J27" s="1">
        <v>37.97</v>
      </c>
      <c r="K27" s="14">
        <v>71.75</v>
      </c>
      <c r="L27" s="1"/>
      <c r="M27" s="1">
        <f t="shared" si="1"/>
        <v>71.75</v>
      </c>
      <c r="N27" s="1"/>
    </row>
    <row r="28" spans="1:14" x14ac:dyDescent="0.25">
      <c r="A28" s="13">
        <v>21</v>
      </c>
      <c r="B28" s="14" t="s">
        <v>23</v>
      </c>
      <c r="C28" s="14"/>
      <c r="D28" s="14"/>
      <c r="E28" s="14">
        <f t="shared" si="0"/>
        <v>0</v>
      </c>
      <c r="F28" s="14"/>
      <c r="G28" s="14"/>
      <c r="H28" s="1"/>
      <c r="I28" s="1"/>
      <c r="J28" s="1">
        <v>48.03</v>
      </c>
      <c r="K28" s="14">
        <v>90.77</v>
      </c>
      <c r="L28" s="1"/>
      <c r="M28" s="1">
        <f t="shared" si="1"/>
        <v>90.77</v>
      </c>
      <c r="N28" s="1"/>
    </row>
    <row r="29" spans="1:14" x14ac:dyDescent="0.25">
      <c r="A29" s="13">
        <v>22</v>
      </c>
      <c r="B29" s="14" t="s">
        <v>24</v>
      </c>
      <c r="C29" s="14">
        <v>84.58</v>
      </c>
      <c r="D29" s="14">
        <v>1.5</v>
      </c>
      <c r="E29" s="14">
        <f t="shared" si="0"/>
        <v>86.08</v>
      </c>
      <c r="F29" s="14">
        <v>5077.8500000000004</v>
      </c>
      <c r="G29" s="14">
        <v>15693.22</v>
      </c>
      <c r="H29" s="1">
        <v>94</v>
      </c>
      <c r="I29" s="1">
        <v>2958.55</v>
      </c>
      <c r="J29" s="1"/>
      <c r="K29" s="14">
        <v>31987.279999999999</v>
      </c>
      <c r="L29" s="1"/>
      <c r="M29" s="1">
        <f t="shared" si="1"/>
        <v>31987.279999999999</v>
      </c>
      <c r="N29" s="1"/>
    </row>
    <row r="30" spans="1:14" x14ac:dyDescent="0.25">
      <c r="A30" s="13">
        <v>23</v>
      </c>
      <c r="B30" s="14" t="s">
        <v>25</v>
      </c>
      <c r="C30" s="14">
        <v>72.55</v>
      </c>
      <c r="D30" s="14">
        <v>0.3</v>
      </c>
      <c r="E30" s="14">
        <f t="shared" si="0"/>
        <v>72.849999999999994</v>
      </c>
      <c r="F30" s="14">
        <v>4516.01</v>
      </c>
      <c r="G30" s="14">
        <v>13704.29</v>
      </c>
      <c r="H30" s="1">
        <v>9.4</v>
      </c>
      <c r="I30" s="1">
        <v>3381.2</v>
      </c>
      <c r="J30" s="1"/>
      <c r="K30" s="14">
        <v>28479.62</v>
      </c>
      <c r="L30" s="1">
        <v>411.11</v>
      </c>
      <c r="M30" s="1">
        <f t="shared" si="1"/>
        <v>28890.73</v>
      </c>
      <c r="N30" s="1"/>
    </row>
    <row r="31" spans="1:14" x14ac:dyDescent="0.25">
      <c r="A31" s="13">
        <v>24</v>
      </c>
      <c r="B31" s="14" t="s">
        <v>26</v>
      </c>
      <c r="C31" s="14"/>
      <c r="D31" s="14">
        <v>0.3</v>
      </c>
      <c r="E31" s="14">
        <f t="shared" si="0"/>
        <v>0.3</v>
      </c>
      <c r="F31" s="14">
        <v>12.93</v>
      </c>
      <c r="G31" s="14">
        <v>49.26</v>
      </c>
      <c r="H31" s="1"/>
      <c r="I31" s="1">
        <v>422.65</v>
      </c>
      <c r="J31" s="1"/>
      <c r="K31" s="14">
        <v>536.88</v>
      </c>
      <c r="L31" s="1"/>
      <c r="M31" s="1">
        <f t="shared" si="1"/>
        <v>536.88</v>
      </c>
      <c r="N31" s="1"/>
    </row>
    <row r="32" spans="1:14" x14ac:dyDescent="0.25">
      <c r="A32" s="13">
        <v>25</v>
      </c>
      <c r="B32" s="14" t="s">
        <v>27</v>
      </c>
      <c r="C32" s="14">
        <v>2.2999999999999998</v>
      </c>
      <c r="D32" s="14">
        <v>0.3</v>
      </c>
      <c r="E32" s="14">
        <v>3.1</v>
      </c>
      <c r="F32" s="14">
        <v>944.5</v>
      </c>
      <c r="G32" s="14">
        <v>2078.2399999999998</v>
      </c>
      <c r="H32" s="1"/>
      <c r="I32" s="1">
        <v>845.3</v>
      </c>
      <c r="J32" s="1"/>
      <c r="K32" s="14">
        <v>4815.43</v>
      </c>
      <c r="L32" s="12"/>
      <c r="M32" s="1">
        <f t="shared" si="1"/>
        <v>4815.43</v>
      </c>
      <c r="N32" s="1">
        <v>86.58</v>
      </c>
    </row>
    <row r="33" spans="1:14" x14ac:dyDescent="0.25">
      <c r="A33" s="13">
        <v>26</v>
      </c>
      <c r="B33" s="14" t="s">
        <v>28</v>
      </c>
      <c r="C33" s="14"/>
      <c r="D33" s="14"/>
      <c r="E33" s="14">
        <f t="shared" si="0"/>
        <v>0</v>
      </c>
      <c r="F33" s="14"/>
      <c r="G33" s="14"/>
      <c r="H33" s="1"/>
      <c r="I33" s="1"/>
      <c r="J33" s="1"/>
      <c r="K33" s="1"/>
      <c r="L33" s="1"/>
      <c r="M33" s="1">
        <f t="shared" si="1"/>
        <v>0</v>
      </c>
      <c r="N33" s="1"/>
    </row>
    <row r="34" spans="1:14" x14ac:dyDescent="0.25">
      <c r="A34" s="13">
        <v>27</v>
      </c>
      <c r="B34" s="14" t="s">
        <v>29</v>
      </c>
      <c r="C34" s="14"/>
      <c r="D34" s="14"/>
      <c r="E34" s="14">
        <f t="shared" si="0"/>
        <v>0</v>
      </c>
      <c r="F34" s="14"/>
      <c r="G34" s="14"/>
      <c r="H34" s="1"/>
      <c r="I34" s="1"/>
      <c r="J34" s="1"/>
      <c r="K34" s="1"/>
      <c r="L34" s="1"/>
      <c r="M34" s="1">
        <f t="shared" si="1"/>
        <v>0</v>
      </c>
      <c r="N34" s="1"/>
    </row>
    <row r="35" spans="1:14" x14ac:dyDescent="0.25">
      <c r="A35" s="13">
        <v>28</v>
      </c>
      <c r="B35" s="14" t="s">
        <v>30</v>
      </c>
      <c r="C35" s="14"/>
      <c r="D35" s="14"/>
      <c r="E35" s="14">
        <v>0.5</v>
      </c>
      <c r="F35" s="14">
        <v>21.55</v>
      </c>
      <c r="G35" s="14">
        <v>82.09</v>
      </c>
      <c r="H35" s="1"/>
      <c r="I35" s="1"/>
      <c r="J35" s="1"/>
      <c r="K35" s="14">
        <v>155.16</v>
      </c>
      <c r="L35" s="1"/>
      <c r="M35" s="1">
        <f t="shared" si="1"/>
        <v>155.16</v>
      </c>
      <c r="N35" s="1"/>
    </row>
    <row r="36" spans="1:14" x14ac:dyDescent="0.25">
      <c r="A36" s="13">
        <v>29</v>
      </c>
      <c r="B36" s="14" t="s">
        <v>31</v>
      </c>
      <c r="C36" s="14"/>
      <c r="D36" s="14"/>
      <c r="E36" s="14">
        <f t="shared" si="0"/>
        <v>0</v>
      </c>
      <c r="F36" s="14"/>
      <c r="G36" s="14"/>
      <c r="H36" s="1"/>
      <c r="I36" s="1"/>
      <c r="J36" s="1"/>
      <c r="K36" s="1"/>
      <c r="L36" s="1"/>
      <c r="M36" s="1">
        <f t="shared" si="1"/>
        <v>0</v>
      </c>
      <c r="N36" s="1"/>
    </row>
    <row r="37" spans="1:14" x14ac:dyDescent="0.25">
      <c r="A37" s="13">
        <v>30</v>
      </c>
      <c r="B37" s="14" t="s">
        <v>32</v>
      </c>
      <c r="C37" s="14"/>
      <c r="D37" s="14"/>
      <c r="E37" s="14">
        <f t="shared" si="0"/>
        <v>0</v>
      </c>
      <c r="F37" s="14"/>
      <c r="G37" s="14"/>
      <c r="H37" s="1"/>
      <c r="I37" s="1"/>
      <c r="J37" s="1">
        <v>35.97</v>
      </c>
      <c r="K37" s="14">
        <v>67.989999999999995</v>
      </c>
      <c r="L37" s="1"/>
      <c r="M37" s="1">
        <f t="shared" si="1"/>
        <v>67.989999999999995</v>
      </c>
      <c r="N37" s="1"/>
    </row>
    <row r="38" spans="1:14" x14ac:dyDescent="0.25">
      <c r="A38" s="13">
        <v>31</v>
      </c>
      <c r="B38" s="14" t="s">
        <v>33</v>
      </c>
      <c r="C38" s="14"/>
      <c r="D38" s="14"/>
      <c r="E38" s="14">
        <f t="shared" si="0"/>
        <v>0</v>
      </c>
      <c r="F38" s="14"/>
      <c r="G38" s="14"/>
      <c r="H38" s="1"/>
      <c r="I38" s="1"/>
      <c r="J38" s="1">
        <v>35.94</v>
      </c>
      <c r="K38" s="14">
        <v>67.930000000000007</v>
      </c>
      <c r="L38" s="1"/>
      <c r="M38" s="1">
        <f t="shared" si="1"/>
        <v>67.930000000000007</v>
      </c>
      <c r="N38" s="1"/>
    </row>
    <row r="39" spans="1:14" x14ac:dyDescent="0.25">
      <c r="A39" s="13">
        <v>32</v>
      </c>
      <c r="B39" s="14" t="s">
        <v>34</v>
      </c>
      <c r="C39" s="14"/>
      <c r="D39" s="14"/>
      <c r="E39" s="14">
        <f t="shared" si="0"/>
        <v>0</v>
      </c>
      <c r="F39" s="14"/>
      <c r="G39" s="14"/>
      <c r="H39" s="1"/>
      <c r="I39" s="1"/>
      <c r="J39" s="1">
        <v>45.15</v>
      </c>
      <c r="K39" s="14">
        <v>85.34</v>
      </c>
      <c r="L39" s="1"/>
      <c r="M39" s="1">
        <f t="shared" si="1"/>
        <v>85.34</v>
      </c>
      <c r="N39" s="1"/>
    </row>
    <row r="40" spans="1:14" x14ac:dyDescent="0.25">
      <c r="A40" s="13">
        <v>33</v>
      </c>
      <c r="B40" s="14" t="s">
        <v>35</v>
      </c>
      <c r="C40" s="14"/>
      <c r="D40" s="14"/>
      <c r="E40" s="14">
        <f t="shared" si="0"/>
        <v>0</v>
      </c>
      <c r="F40" s="14"/>
      <c r="G40" s="14"/>
      <c r="H40" s="1"/>
      <c r="I40" s="1"/>
      <c r="J40" s="1">
        <v>47.8</v>
      </c>
      <c r="K40" s="14">
        <v>90.34</v>
      </c>
      <c r="L40" s="1"/>
      <c r="M40" s="1">
        <f t="shared" si="1"/>
        <v>90.34</v>
      </c>
      <c r="N40" s="1"/>
    </row>
    <row r="41" spans="1:14" x14ac:dyDescent="0.25">
      <c r="A41" s="13">
        <v>34</v>
      </c>
      <c r="B41" s="14" t="s">
        <v>36</v>
      </c>
      <c r="C41" s="14"/>
      <c r="D41" s="14"/>
      <c r="E41" s="14">
        <f t="shared" si="0"/>
        <v>0</v>
      </c>
      <c r="F41" s="14"/>
      <c r="G41" s="14"/>
      <c r="H41" s="1"/>
      <c r="I41" s="1"/>
      <c r="J41" s="1">
        <v>42.64</v>
      </c>
      <c r="K41" s="14">
        <v>80.59</v>
      </c>
      <c r="L41" s="1"/>
      <c r="M41" s="1">
        <f t="shared" si="1"/>
        <v>80.59</v>
      </c>
      <c r="N41" s="1"/>
    </row>
    <row r="42" spans="1:14" x14ac:dyDescent="0.25">
      <c r="A42" s="13">
        <v>35</v>
      </c>
      <c r="B42" s="14" t="s">
        <v>212</v>
      </c>
      <c r="C42" s="14"/>
      <c r="D42" s="14"/>
      <c r="E42" s="14"/>
      <c r="F42" s="14"/>
      <c r="G42" s="14"/>
      <c r="H42" s="1"/>
      <c r="I42" s="1"/>
      <c r="J42" s="1"/>
      <c r="K42" s="1"/>
      <c r="L42" s="1"/>
      <c r="M42" s="1"/>
      <c r="N42" s="1"/>
    </row>
    <row r="43" spans="1:14" x14ac:dyDescent="0.25">
      <c r="A43" s="13">
        <v>36</v>
      </c>
      <c r="B43" s="14" t="s">
        <v>43</v>
      </c>
      <c r="C43" s="14"/>
      <c r="D43" s="14"/>
      <c r="E43" s="14">
        <f t="shared" si="0"/>
        <v>0</v>
      </c>
      <c r="F43" s="14"/>
      <c r="G43" s="14"/>
      <c r="H43" s="1"/>
      <c r="I43" s="1"/>
      <c r="J43" s="1">
        <v>156.69999999999999</v>
      </c>
      <c r="K43" s="14">
        <v>296.16000000000003</v>
      </c>
      <c r="L43" s="1"/>
      <c r="M43" s="1">
        <f t="shared" si="1"/>
        <v>296.16000000000003</v>
      </c>
      <c r="N43" s="1"/>
    </row>
    <row r="44" spans="1:14" x14ac:dyDescent="0.25">
      <c r="A44" s="13">
        <v>37</v>
      </c>
      <c r="B44" s="14" t="s">
        <v>44</v>
      </c>
      <c r="C44" s="14"/>
      <c r="D44" s="14"/>
      <c r="E44" s="14">
        <f t="shared" si="0"/>
        <v>0</v>
      </c>
      <c r="F44" s="14"/>
      <c r="G44" s="14"/>
      <c r="H44" s="1"/>
      <c r="I44" s="1"/>
      <c r="J44" s="1">
        <v>110.92</v>
      </c>
      <c r="K44" s="14">
        <v>209.64</v>
      </c>
      <c r="L44" s="1"/>
      <c r="M44" s="1">
        <f t="shared" si="1"/>
        <v>209.64</v>
      </c>
      <c r="N44" s="1"/>
    </row>
    <row r="45" spans="1:14" x14ac:dyDescent="0.25">
      <c r="A45" s="13">
        <v>38</v>
      </c>
      <c r="B45" s="14" t="s">
        <v>45</v>
      </c>
      <c r="C45" s="14"/>
      <c r="D45" s="14"/>
      <c r="E45" s="14">
        <f t="shared" si="0"/>
        <v>0</v>
      </c>
      <c r="F45" s="14"/>
      <c r="G45" s="14"/>
      <c r="H45" s="1"/>
      <c r="I45" s="1"/>
      <c r="J45" s="1">
        <v>135.79</v>
      </c>
      <c r="K45" s="14">
        <v>256.64</v>
      </c>
      <c r="L45" s="1"/>
      <c r="M45" s="1">
        <f t="shared" si="1"/>
        <v>256.64</v>
      </c>
      <c r="N45" s="1"/>
    </row>
    <row r="46" spans="1:14" x14ac:dyDescent="0.25">
      <c r="A46" s="13">
        <v>39</v>
      </c>
      <c r="B46" s="14" t="s">
        <v>46</v>
      </c>
      <c r="C46" s="14"/>
      <c r="D46" s="14"/>
      <c r="E46" s="14">
        <f t="shared" si="0"/>
        <v>0</v>
      </c>
      <c r="F46" s="14"/>
      <c r="G46" s="14"/>
      <c r="H46" s="1"/>
      <c r="I46" s="1"/>
      <c r="J46" s="1">
        <v>106.38</v>
      </c>
      <c r="K46" s="14">
        <v>201.06</v>
      </c>
      <c r="L46" s="1"/>
      <c r="M46" s="1">
        <f t="shared" si="1"/>
        <v>201.06</v>
      </c>
      <c r="N46" s="1"/>
    </row>
    <row r="47" spans="1:14" x14ac:dyDescent="0.25">
      <c r="A47" s="13">
        <v>40</v>
      </c>
      <c r="B47" s="14" t="s">
        <v>47</v>
      </c>
      <c r="C47" s="14"/>
      <c r="D47" s="14"/>
      <c r="E47" s="14">
        <f t="shared" ref="E47" si="2">SUM(C47:D47)</f>
        <v>0</v>
      </c>
      <c r="F47" s="14"/>
      <c r="G47" s="14"/>
      <c r="H47" s="1"/>
      <c r="I47" s="1"/>
      <c r="J47" s="1">
        <v>138.27000000000001</v>
      </c>
      <c r="K47" s="14">
        <v>261.33</v>
      </c>
      <c r="L47" s="1"/>
      <c r="M47" s="1">
        <f t="shared" si="1"/>
        <v>261.33</v>
      </c>
      <c r="N47" s="1"/>
    </row>
    <row r="48" spans="1:14" x14ac:dyDescent="0.25">
      <c r="A48" s="13">
        <v>41</v>
      </c>
      <c r="B48" s="14" t="s">
        <v>37</v>
      </c>
      <c r="C48" s="14"/>
      <c r="D48" s="14"/>
      <c r="E48" s="14"/>
      <c r="F48" s="14"/>
      <c r="G48" s="14"/>
      <c r="H48" s="1"/>
      <c r="I48" s="1"/>
      <c r="J48" s="1"/>
      <c r="K48" s="14"/>
      <c r="L48" s="1"/>
      <c r="M48" s="1">
        <f t="shared" si="1"/>
        <v>0</v>
      </c>
      <c r="N48" s="1"/>
    </row>
    <row r="49" spans="1:14" x14ac:dyDescent="0.25">
      <c r="A49" s="13">
        <v>42</v>
      </c>
      <c r="B49" s="14" t="s">
        <v>48</v>
      </c>
      <c r="C49" s="14"/>
      <c r="D49" s="14"/>
      <c r="E49" s="14">
        <f t="shared" si="0"/>
        <v>0</v>
      </c>
      <c r="F49" s="14"/>
      <c r="G49" s="14"/>
      <c r="H49" s="1"/>
      <c r="I49" s="1"/>
      <c r="J49" s="1">
        <v>106.71</v>
      </c>
      <c r="K49" s="14">
        <v>201.68</v>
      </c>
      <c r="L49" s="1"/>
      <c r="M49" s="1">
        <f t="shared" si="1"/>
        <v>201.68</v>
      </c>
      <c r="N49" s="1"/>
    </row>
    <row r="50" spans="1:14" x14ac:dyDescent="0.25">
      <c r="A50" s="13">
        <v>43</v>
      </c>
      <c r="B50" s="14" t="s">
        <v>49</v>
      </c>
      <c r="C50" s="14"/>
      <c r="D50" s="14"/>
      <c r="E50" s="14">
        <f t="shared" si="0"/>
        <v>0</v>
      </c>
      <c r="F50" s="14"/>
      <c r="G50" s="14"/>
      <c r="H50" s="1"/>
      <c r="I50" s="1"/>
      <c r="J50" s="1">
        <v>108.41</v>
      </c>
      <c r="K50" s="14">
        <v>204.89</v>
      </c>
      <c r="L50" s="1"/>
      <c r="M50" s="1">
        <f t="shared" si="1"/>
        <v>204.89</v>
      </c>
      <c r="N50" s="1"/>
    </row>
    <row r="51" spans="1:14" x14ac:dyDescent="0.25">
      <c r="A51" s="13">
        <v>44</v>
      </c>
      <c r="B51" s="14" t="s">
        <v>50</v>
      </c>
      <c r="C51" s="14"/>
      <c r="D51" s="14"/>
      <c r="E51" s="14">
        <f t="shared" si="0"/>
        <v>0</v>
      </c>
      <c r="F51" s="14"/>
      <c r="G51" s="14"/>
      <c r="H51" s="1"/>
      <c r="I51" s="1"/>
      <c r="J51" s="1">
        <v>106.28</v>
      </c>
      <c r="K51" s="14">
        <v>200.88</v>
      </c>
      <c r="L51" s="1"/>
      <c r="M51" s="1">
        <f t="shared" si="1"/>
        <v>200.88</v>
      </c>
      <c r="N51" s="1"/>
    </row>
    <row r="52" spans="1:14" x14ac:dyDescent="0.25">
      <c r="A52" s="13">
        <v>45</v>
      </c>
      <c r="B52" s="14" t="s">
        <v>38</v>
      </c>
      <c r="C52" s="14"/>
      <c r="D52" s="14"/>
      <c r="E52" s="14"/>
      <c r="F52" s="14"/>
      <c r="G52" s="14"/>
      <c r="H52" s="1"/>
      <c r="I52" s="1"/>
      <c r="J52" s="1"/>
      <c r="K52" s="1"/>
      <c r="L52" s="1"/>
      <c r="M52" s="1">
        <f t="shared" si="1"/>
        <v>0</v>
      </c>
      <c r="N52" s="1"/>
    </row>
    <row r="53" spans="1:14" x14ac:dyDescent="0.25">
      <c r="A53" s="13">
        <v>46</v>
      </c>
      <c r="B53" s="14" t="s">
        <v>51</v>
      </c>
      <c r="C53" s="14"/>
      <c r="D53" s="14"/>
      <c r="E53" s="14">
        <f t="shared" ref="E53" si="3">SUM(C53:D53)</f>
        <v>0</v>
      </c>
      <c r="F53" s="14"/>
      <c r="G53" s="14"/>
      <c r="H53" s="1"/>
      <c r="I53" s="1"/>
      <c r="J53" s="1"/>
      <c r="K53" s="1"/>
      <c r="L53" s="1"/>
      <c r="M53" s="1">
        <f t="shared" si="1"/>
        <v>0</v>
      </c>
      <c r="N53" s="1"/>
    </row>
    <row r="54" spans="1:14" x14ac:dyDescent="0.25">
      <c r="A54" s="13">
        <v>47</v>
      </c>
      <c r="B54" s="14" t="s">
        <v>52</v>
      </c>
      <c r="C54" s="17"/>
      <c r="D54" s="14"/>
      <c r="E54" s="14"/>
      <c r="F54" s="14"/>
      <c r="G54" s="14"/>
      <c r="H54" s="1"/>
      <c r="I54" s="1"/>
      <c r="J54" s="1">
        <v>109.19</v>
      </c>
      <c r="K54" s="14">
        <v>206.37</v>
      </c>
      <c r="L54" s="1"/>
      <c r="M54" s="1">
        <f t="shared" si="1"/>
        <v>206.37</v>
      </c>
      <c r="N54" s="1"/>
    </row>
    <row r="55" spans="1:14" x14ac:dyDescent="0.25">
      <c r="A55" s="13">
        <v>48</v>
      </c>
      <c r="B55" s="14" t="s">
        <v>40</v>
      </c>
      <c r="C55" s="14"/>
      <c r="D55" s="14"/>
      <c r="E55" s="14">
        <f t="shared" si="0"/>
        <v>0</v>
      </c>
      <c r="F55" s="14"/>
      <c r="G55" s="14"/>
      <c r="H55" s="1"/>
      <c r="I55" s="1"/>
      <c r="J55" s="1"/>
      <c r="K55" s="1"/>
      <c r="L55" s="1"/>
      <c r="M55" s="1">
        <f t="shared" si="1"/>
        <v>0</v>
      </c>
      <c r="N55" s="1"/>
    </row>
    <row r="56" spans="1:14" x14ac:dyDescent="0.25">
      <c r="A56" s="13">
        <v>49</v>
      </c>
      <c r="B56" s="14" t="s">
        <v>41</v>
      </c>
      <c r="C56" s="14">
        <v>0.7</v>
      </c>
      <c r="D56" s="14">
        <v>0.4</v>
      </c>
      <c r="E56" s="14">
        <f t="shared" si="0"/>
        <v>1.1000000000000001</v>
      </c>
      <c r="F56" s="14">
        <v>794.74</v>
      </c>
      <c r="G56" s="14">
        <v>1640.75</v>
      </c>
      <c r="H56" s="1"/>
      <c r="I56" s="1">
        <v>422.65</v>
      </c>
      <c r="J56" s="1"/>
      <c r="K56" s="14">
        <v>3544.8</v>
      </c>
      <c r="L56" s="1"/>
      <c r="M56" s="1">
        <f t="shared" si="1"/>
        <v>3544.8</v>
      </c>
      <c r="N56" s="1"/>
    </row>
    <row r="57" spans="1:14" x14ac:dyDescent="0.25">
      <c r="A57" s="13">
        <v>50</v>
      </c>
      <c r="B57" s="14" t="s">
        <v>53</v>
      </c>
      <c r="C57" s="14"/>
      <c r="D57" s="14"/>
      <c r="E57" s="14">
        <f t="shared" si="0"/>
        <v>0</v>
      </c>
      <c r="F57" s="14"/>
      <c r="G57" s="14"/>
      <c r="H57" s="1"/>
      <c r="I57" s="1"/>
      <c r="J57" s="1">
        <v>110.99</v>
      </c>
      <c r="K57" s="14">
        <v>209.77</v>
      </c>
      <c r="L57" s="1">
        <f>1861.38+3773.11</f>
        <v>5634.49</v>
      </c>
      <c r="M57" s="1">
        <f t="shared" si="1"/>
        <v>5844.26</v>
      </c>
      <c r="N57" s="1"/>
    </row>
    <row r="58" spans="1:14" x14ac:dyDescent="0.25">
      <c r="A58" s="13">
        <v>51</v>
      </c>
      <c r="B58" s="14" t="s">
        <v>54</v>
      </c>
      <c r="C58" s="14"/>
      <c r="D58" s="14"/>
      <c r="E58" s="14">
        <f t="shared" si="0"/>
        <v>0</v>
      </c>
      <c r="F58" s="14"/>
      <c r="G58" s="14"/>
      <c r="H58" s="1"/>
      <c r="I58" s="1"/>
      <c r="J58" s="1">
        <v>110.79</v>
      </c>
      <c r="K58" s="14">
        <v>209.4</v>
      </c>
      <c r="L58" s="1">
        <v>2311.16</v>
      </c>
      <c r="M58" s="1">
        <f t="shared" si="1"/>
        <v>2520.56</v>
      </c>
      <c r="N58" s="1"/>
    </row>
    <row r="59" spans="1:14" x14ac:dyDescent="0.25">
      <c r="A59" s="13">
        <v>52</v>
      </c>
      <c r="B59" s="14" t="s">
        <v>55</v>
      </c>
      <c r="C59" s="14"/>
      <c r="D59" s="14"/>
      <c r="E59" s="14">
        <f t="shared" si="0"/>
        <v>0</v>
      </c>
      <c r="F59" s="14"/>
      <c r="G59" s="14"/>
      <c r="H59" s="1"/>
      <c r="I59" s="1"/>
      <c r="J59" s="1">
        <v>113.47</v>
      </c>
      <c r="K59" s="14">
        <v>214.46</v>
      </c>
      <c r="L59" s="1">
        <v>1919.37</v>
      </c>
      <c r="M59" s="1">
        <f t="shared" si="1"/>
        <v>2133.83</v>
      </c>
      <c r="N59" s="1"/>
    </row>
    <row r="60" spans="1:14" x14ac:dyDescent="0.25">
      <c r="A60" s="13">
        <v>53</v>
      </c>
      <c r="B60" s="14" t="s">
        <v>56</v>
      </c>
      <c r="C60" s="14"/>
      <c r="D60" s="14"/>
      <c r="E60" s="14">
        <f t="shared" si="0"/>
        <v>0</v>
      </c>
      <c r="F60" s="14"/>
      <c r="G60" s="14"/>
      <c r="H60" s="1"/>
      <c r="I60" s="1"/>
      <c r="J60" s="1">
        <v>110.27</v>
      </c>
      <c r="K60" s="14">
        <v>208.41</v>
      </c>
      <c r="L60" s="1">
        <v>2732.67</v>
      </c>
      <c r="M60" s="1">
        <f t="shared" si="1"/>
        <v>2941.08</v>
      </c>
      <c r="N60" s="1"/>
    </row>
    <row r="61" spans="1:14" x14ac:dyDescent="0.25">
      <c r="A61" s="13">
        <v>54</v>
      </c>
      <c r="B61" s="14" t="s">
        <v>57</v>
      </c>
      <c r="C61" s="14"/>
      <c r="D61" s="14"/>
      <c r="E61" s="14">
        <f t="shared" si="0"/>
        <v>0</v>
      </c>
      <c r="F61" s="14"/>
      <c r="G61" s="14"/>
      <c r="H61" s="1"/>
      <c r="I61" s="1"/>
      <c r="J61" s="1">
        <v>112.62</v>
      </c>
      <c r="K61" s="14">
        <v>212.86</v>
      </c>
      <c r="L61" s="1">
        <v>1942.9</v>
      </c>
      <c r="M61" s="1">
        <f t="shared" si="1"/>
        <v>2155.7600000000002</v>
      </c>
      <c r="N61" s="1"/>
    </row>
    <row r="62" spans="1:14" x14ac:dyDescent="0.25">
      <c r="A62" s="13">
        <v>55</v>
      </c>
      <c r="B62" s="14" t="s">
        <v>58</v>
      </c>
      <c r="C62" s="14"/>
      <c r="D62" s="14"/>
      <c r="E62" s="14">
        <f t="shared" si="0"/>
        <v>0</v>
      </c>
      <c r="F62" s="14"/>
      <c r="G62" s="14"/>
      <c r="H62" s="1"/>
      <c r="I62" s="1"/>
      <c r="J62" s="1">
        <v>109.65</v>
      </c>
      <c r="K62" s="14">
        <v>207.24</v>
      </c>
      <c r="L62" s="1">
        <v>5242.79</v>
      </c>
      <c r="M62" s="1">
        <f t="shared" si="1"/>
        <v>5450.03</v>
      </c>
      <c r="N62" s="1"/>
    </row>
    <row r="63" spans="1:14" x14ac:dyDescent="0.25">
      <c r="A63" s="13">
        <v>56</v>
      </c>
      <c r="B63" s="14" t="s">
        <v>59</v>
      </c>
      <c r="C63" s="14"/>
      <c r="D63" s="14"/>
      <c r="E63" s="14">
        <f t="shared" ref="E63" si="4">SUM(C63:D63)</f>
        <v>0</v>
      </c>
      <c r="F63" s="14"/>
      <c r="G63" s="14"/>
      <c r="H63" s="1"/>
      <c r="I63" s="1"/>
      <c r="J63" s="1">
        <v>111.64</v>
      </c>
      <c r="K63" s="14">
        <v>211</v>
      </c>
      <c r="L63" s="1">
        <v>2150.42</v>
      </c>
      <c r="M63" s="1">
        <f t="shared" si="1"/>
        <v>2361.42</v>
      </c>
      <c r="N63" s="1"/>
    </row>
    <row r="64" spans="1:14" x14ac:dyDescent="0.25">
      <c r="A64" s="13">
        <v>57</v>
      </c>
      <c r="B64" s="14" t="s">
        <v>60</v>
      </c>
      <c r="C64" s="14"/>
      <c r="D64" s="14"/>
      <c r="E64" s="14">
        <f t="shared" si="0"/>
        <v>0</v>
      </c>
      <c r="F64" s="14"/>
      <c r="G64" s="14"/>
      <c r="H64" s="1"/>
      <c r="I64" s="1"/>
      <c r="J64" s="1">
        <v>108.31</v>
      </c>
      <c r="K64" s="14">
        <v>204.7</v>
      </c>
      <c r="L64" s="1">
        <v>7136.14</v>
      </c>
      <c r="M64" s="1">
        <f t="shared" si="1"/>
        <v>7340.84</v>
      </c>
      <c r="N64" s="1"/>
    </row>
    <row r="65" spans="1:14" x14ac:dyDescent="0.25">
      <c r="A65" s="13">
        <v>58</v>
      </c>
      <c r="B65" s="14" t="s">
        <v>61</v>
      </c>
      <c r="C65" s="14"/>
      <c r="D65" s="14"/>
      <c r="E65" s="14">
        <f t="shared" si="0"/>
        <v>0</v>
      </c>
      <c r="F65" s="14"/>
      <c r="G65" s="14"/>
      <c r="H65" s="1"/>
      <c r="I65" s="1"/>
      <c r="J65" s="1">
        <v>108.54</v>
      </c>
      <c r="K65" s="14">
        <v>205.14</v>
      </c>
      <c r="L65" s="1">
        <v>2440.4299999999998</v>
      </c>
      <c r="M65" s="1">
        <f t="shared" si="1"/>
        <v>2645.5699999999997</v>
      </c>
      <c r="N65" s="1"/>
    </row>
    <row r="66" spans="1:14" x14ac:dyDescent="0.25">
      <c r="A66" s="13">
        <v>59</v>
      </c>
      <c r="B66" s="14" t="s">
        <v>62</v>
      </c>
      <c r="C66" s="14"/>
      <c r="D66" s="14"/>
      <c r="E66" s="14">
        <f t="shared" si="0"/>
        <v>0</v>
      </c>
      <c r="F66" s="14"/>
      <c r="G66" s="14"/>
      <c r="H66" s="1"/>
      <c r="I66" s="1"/>
      <c r="J66" s="1">
        <v>107</v>
      </c>
      <c r="K66" s="14">
        <v>202.23</v>
      </c>
      <c r="L66" s="1">
        <v>3825.09</v>
      </c>
      <c r="M66" s="1">
        <f t="shared" si="1"/>
        <v>4027.32</v>
      </c>
      <c r="N66" s="1"/>
    </row>
    <row r="67" spans="1:14" x14ac:dyDescent="0.25">
      <c r="A67" s="13">
        <v>60</v>
      </c>
      <c r="B67" s="14" t="s">
        <v>63</v>
      </c>
      <c r="C67" s="14"/>
      <c r="D67" s="14"/>
      <c r="E67" s="14">
        <f t="shared" si="0"/>
        <v>0</v>
      </c>
      <c r="F67" s="14"/>
      <c r="G67" s="14"/>
      <c r="H67" s="1"/>
      <c r="I67" s="1"/>
      <c r="J67" s="1">
        <v>106.97</v>
      </c>
      <c r="K67" s="14">
        <v>202.17</v>
      </c>
      <c r="L67" s="1">
        <v>2494.48</v>
      </c>
      <c r="M67" s="1">
        <f t="shared" si="1"/>
        <v>2696.65</v>
      </c>
      <c r="N67" s="1"/>
    </row>
    <row r="68" spans="1:14" x14ac:dyDescent="0.25">
      <c r="A68" s="13">
        <v>61</v>
      </c>
      <c r="B68" s="14" t="s">
        <v>64</v>
      </c>
      <c r="C68" s="14"/>
      <c r="D68" s="14"/>
      <c r="E68" s="14">
        <f t="shared" si="0"/>
        <v>0</v>
      </c>
      <c r="F68" s="14"/>
      <c r="G68" s="14"/>
      <c r="H68" s="1"/>
      <c r="I68" s="1"/>
      <c r="J68" s="1">
        <v>109</v>
      </c>
      <c r="K68" s="14">
        <v>206</v>
      </c>
      <c r="L68" s="1">
        <v>4166.38</v>
      </c>
      <c r="M68" s="1">
        <f t="shared" si="1"/>
        <v>4372.38</v>
      </c>
      <c r="N68" s="1"/>
    </row>
    <row r="69" spans="1:14" x14ac:dyDescent="0.25">
      <c r="A69" s="13">
        <v>62</v>
      </c>
      <c r="B69" s="14" t="s">
        <v>65</v>
      </c>
      <c r="C69" s="14"/>
      <c r="D69" s="14"/>
      <c r="E69" s="14">
        <f t="shared" ref="E69:E129" si="5">SUM(C69:D69)</f>
        <v>0</v>
      </c>
      <c r="F69" s="14"/>
      <c r="G69" s="14"/>
      <c r="H69" s="1"/>
      <c r="I69" s="1"/>
      <c r="J69" s="1">
        <v>175.81</v>
      </c>
      <c r="K69" s="14">
        <v>-103.03</v>
      </c>
      <c r="L69" s="1"/>
      <c r="M69" s="1">
        <f t="shared" si="1"/>
        <v>-103.03</v>
      </c>
      <c r="N69" s="1"/>
    </row>
    <row r="70" spans="1:14" x14ac:dyDescent="0.25">
      <c r="A70" s="13">
        <v>63</v>
      </c>
      <c r="B70" s="14" t="s">
        <v>66</v>
      </c>
      <c r="C70" s="14"/>
      <c r="D70" s="14"/>
      <c r="E70" s="14">
        <f t="shared" si="5"/>
        <v>0</v>
      </c>
      <c r="F70" s="14"/>
      <c r="G70" s="14"/>
      <c r="H70" s="1"/>
      <c r="I70" s="1"/>
      <c r="J70" s="1"/>
      <c r="K70" s="1"/>
      <c r="L70" s="1"/>
      <c r="M70" s="1">
        <f t="shared" si="1"/>
        <v>0</v>
      </c>
      <c r="N70" s="1"/>
    </row>
    <row r="71" spans="1:14" x14ac:dyDescent="0.25">
      <c r="A71" s="13">
        <v>64</v>
      </c>
      <c r="B71" s="14" t="s">
        <v>67</v>
      </c>
      <c r="C71" s="14"/>
      <c r="D71" s="14"/>
      <c r="E71" s="14">
        <f t="shared" si="5"/>
        <v>0</v>
      </c>
      <c r="F71" s="14"/>
      <c r="G71" s="14"/>
      <c r="H71" s="1"/>
      <c r="I71" s="1"/>
      <c r="J71" s="1"/>
      <c r="K71" s="1"/>
      <c r="L71" s="1"/>
      <c r="M71" s="1">
        <f t="shared" si="1"/>
        <v>0</v>
      </c>
      <c r="N71" s="1"/>
    </row>
    <row r="72" spans="1:14" x14ac:dyDescent="0.25">
      <c r="A72" s="13">
        <v>65</v>
      </c>
      <c r="B72" s="14" t="s">
        <v>68</v>
      </c>
      <c r="C72" s="14"/>
      <c r="D72" s="14"/>
      <c r="E72" s="14">
        <f t="shared" si="5"/>
        <v>0</v>
      </c>
      <c r="F72" s="14"/>
      <c r="G72" s="14"/>
      <c r="H72" s="1"/>
      <c r="I72" s="1"/>
      <c r="J72" s="1"/>
      <c r="K72" s="1"/>
      <c r="L72" s="1"/>
      <c r="M72" s="1">
        <f t="shared" ref="M72:M135" si="6">K72+L72</f>
        <v>0</v>
      </c>
      <c r="N72" s="1"/>
    </row>
    <row r="73" spans="1:14" x14ac:dyDescent="0.25">
      <c r="A73" s="13">
        <v>66</v>
      </c>
      <c r="B73" s="14" t="s">
        <v>69</v>
      </c>
      <c r="C73" s="14">
        <v>0.96</v>
      </c>
      <c r="D73" s="14"/>
      <c r="E73" s="14">
        <f t="shared" si="5"/>
        <v>0.96</v>
      </c>
      <c r="F73" s="14">
        <v>41.38</v>
      </c>
      <c r="G73" s="14">
        <v>121.25</v>
      </c>
      <c r="H73" s="1"/>
      <c r="I73" s="1"/>
      <c r="J73" s="1"/>
      <c r="K73" s="14">
        <v>229.16</v>
      </c>
      <c r="L73" s="1"/>
      <c r="M73" s="1">
        <f t="shared" si="6"/>
        <v>229.16</v>
      </c>
      <c r="N73" s="1"/>
    </row>
    <row r="74" spans="1:14" x14ac:dyDescent="0.25">
      <c r="A74" s="13">
        <v>67</v>
      </c>
      <c r="B74" s="14" t="s">
        <v>70</v>
      </c>
      <c r="C74" s="14">
        <v>0.7</v>
      </c>
      <c r="D74" s="14">
        <v>0.4</v>
      </c>
      <c r="E74" s="14">
        <f t="shared" si="5"/>
        <v>1.1000000000000001</v>
      </c>
      <c r="F74" s="14">
        <v>1142.9000000000001</v>
      </c>
      <c r="G74" s="14">
        <v>2314.52</v>
      </c>
      <c r="H74" s="1"/>
      <c r="I74" s="1">
        <v>422.65</v>
      </c>
      <c r="J74" s="1"/>
      <c r="K74" s="14">
        <v>4818.21</v>
      </c>
      <c r="L74" s="1"/>
      <c r="M74" s="1">
        <f t="shared" si="6"/>
        <v>4818.21</v>
      </c>
      <c r="N74" s="1"/>
    </row>
    <row r="75" spans="1:14" x14ac:dyDescent="0.25">
      <c r="A75" s="13">
        <v>68</v>
      </c>
      <c r="B75" s="14" t="s">
        <v>71</v>
      </c>
      <c r="C75" s="14"/>
      <c r="D75" s="14"/>
      <c r="E75" s="14">
        <f t="shared" si="5"/>
        <v>0</v>
      </c>
      <c r="F75" s="14"/>
      <c r="G75" s="14"/>
      <c r="H75" s="1"/>
      <c r="I75" s="1"/>
      <c r="J75" s="1"/>
      <c r="K75" s="14"/>
      <c r="L75" s="1"/>
      <c r="M75" s="1">
        <f t="shared" si="6"/>
        <v>0</v>
      </c>
      <c r="N75" s="1"/>
    </row>
    <row r="76" spans="1:14" x14ac:dyDescent="0.25">
      <c r="A76" s="13">
        <v>69</v>
      </c>
      <c r="B76" s="14" t="s">
        <v>72</v>
      </c>
      <c r="C76" s="14"/>
      <c r="D76" s="14"/>
      <c r="E76" s="14">
        <f t="shared" si="5"/>
        <v>0</v>
      </c>
      <c r="F76" s="14"/>
      <c r="G76" s="14"/>
      <c r="H76" s="1"/>
      <c r="I76" s="1"/>
      <c r="J76" s="1"/>
      <c r="K76" s="14"/>
      <c r="L76" s="1"/>
      <c r="M76" s="1">
        <f t="shared" si="6"/>
        <v>0</v>
      </c>
      <c r="N76" s="1"/>
    </row>
    <row r="77" spans="1:14" x14ac:dyDescent="0.25">
      <c r="A77" s="13">
        <v>70</v>
      </c>
      <c r="B77" s="14" t="s">
        <v>73</v>
      </c>
      <c r="C77" s="14"/>
      <c r="D77" s="14"/>
      <c r="E77" s="14">
        <f t="shared" si="5"/>
        <v>0</v>
      </c>
      <c r="F77" s="14"/>
      <c r="G77" s="14"/>
      <c r="H77" s="1"/>
      <c r="I77" s="1"/>
      <c r="J77" s="1"/>
      <c r="K77" s="14"/>
      <c r="L77" s="1"/>
      <c r="M77" s="1">
        <f t="shared" si="6"/>
        <v>0</v>
      </c>
      <c r="N77" s="1"/>
    </row>
    <row r="78" spans="1:14" x14ac:dyDescent="0.25">
      <c r="A78" s="13">
        <v>71</v>
      </c>
      <c r="B78" s="14" t="s">
        <v>74</v>
      </c>
      <c r="C78" s="14">
        <v>0.3</v>
      </c>
      <c r="D78" s="14"/>
      <c r="E78" s="14">
        <v>0.5</v>
      </c>
      <c r="F78" s="14">
        <v>21.55</v>
      </c>
      <c r="G78" s="14">
        <v>82.09</v>
      </c>
      <c r="H78" s="1"/>
      <c r="I78" s="1"/>
      <c r="J78" s="1"/>
      <c r="K78" s="14">
        <v>155.16</v>
      </c>
      <c r="L78" s="1"/>
      <c r="M78" s="1">
        <f t="shared" si="6"/>
        <v>155.16</v>
      </c>
      <c r="N78" s="1"/>
    </row>
    <row r="79" spans="1:14" x14ac:dyDescent="0.25">
      <c r="A79" s="13">
        <v>72</v>
      </c>
      <c r="B79" s="14" t="s">
        <v>75</v>
      </c>
      <c r="C79" s="14">
        <v>0.3</v>
      </c>
      <c r="D79" s="14"/>
      <c r="E79" s="14">
        <v>0.5</v>
      </c>
      <c r="F79" s="14">
        <v>21.55</v>
      </c>
      <c r="G79" s="14">
        <v>82.09</v>
      </c>
      <c r="H79" s="1"/>
      <c r="I79" s="1"/>
      <c r="J79" s="1"/>
      <c r="K79" s="14">
        <v>155.16</v>
      </c>
      <c r="L79" s="1"/>
      <c r="M79" s="1">
        <f t="shared" si="6"/>
        <v>155.16</v>
      </c>
      <c r="N79" s="1"/>
    </row>
    <row r="80" spans="1:14" x14ac:dyDescent="0.25">
      <c r="A80" s="13">
        <v>73</v>
      </c>
      <c r="B80" s="14" t="s">
        <v>76</v>
      </c>
      <c r="C80" s="14">
        <v>0.3</v>
      </c>
      <c r="D80" s="14"/>
      <c r="E80" s="14">
        <v>0.5</v>
      </c>
      <c r="F80" s="14">
        <v>21.55</v>
      </c>
      <c r="G80" s="14">
        <v>82.09</v>
      </c>
      <c r="H80" s="1"/>
      <c r="I80" s="1"/>
      <c r="J80" s="1"/>
      <c r="K80" s="14">
        <v>155.16</v>
      </c>
      <c r="L80" s="1"/>
      <c r="M80" s="1">
        <f t="shared" si="6"/>
        <v>155.16</v>
      </c>
      <c r="N80" s="1"/>
    </row>
    <row r="81" spans="1:14" x14ac:dyDescent="0.25">
      <c r="A81" s="13">
        <v>74</v>
      </c>
      <c r="B81" s="14" t="s">
        <v>77</v>
      </c>
      <c r="C81" s="14">
        <v>0.3</v>
      </c>
      <c r="D81" s="14"/>
      <c r="E81" s="14">
        <v>0.5</v>
      </c>
      <c r="F81" s="14">
        <v>21.55</v>
      </c>
      <c r="G81" s="14">
        <v>82.09</v>
      </c>
      <c r="H81" s="1"/>
      <c r="I81" s="1">
        <v>422.65</v>
      </c>
      <c r="J81" s="1"/>
      <c r="K81" s="14">
        <v>598.94000000000005</v>
      </c>
      <c r="L81" s="1"/>
      <c r="M81" s="1">
        <f t="shared" si="6"/>
        <v>598.94000000000005</v>
      </c>
      <c r="N81" s="1"/>
    </row>
    <row r="82" spans="1:14" x14ac:dyDescent="0.25">
      <c r="A82" s="13">
        <v>75</v>
      </c>
      <c r="B82" s="14" t="s">
        <v>78</v>
      </c>
      <c r="C82" s="14">
        <v>0.3</v>
      </c>
      <c r="D82" s="14"/>
      <c r="E82" s="14">
        <v>0.5</v>
      </c>
      <c r="F82" s="14">
        <v>21.55</v>
      </c>
      <c r="G82" s="14">
        <v>82.09</v>
      </c>
      <c r="H82" s="1">
        <v>136.25</v>
      </c>
      <c r="I82" s="1">
        <v>845.3</v>
      </c>
      <c r="J82" s="1"/>
      <c r="K82" s="14">
        <v>1300.23</v>
      </c>
      <c r="L82" s="1"/>
      <c r="M82" s="1">
        <f t="shared" si="6"/>
        <v>1300.23</v>
      </c>
      <c r="N82" s="1"/>
    </row>
    <row r="83" spans="1:14" x14ac:dyDescent="0.25">
      <c r="A83" s="13">
        <v>76</v>
      </c>
      <c r="B83" s="14" t="s">
        <v>79</v>
      </c>
      <c r="C83" s="14"/>
      <c r="D83" s="14"/>
      <c r="E83" s="14"/>
      <c r="F83" s="14"/>
      <c r="G83" s="14"/>
      <c r="H83" s="1"/>
      <c r="I83" s="1"/>
      <c r="J83" s="1"/>
      <c r="K83" s="14"/>
      <c r="L83" s="1"/>
      <c r="M83" s="1"/>
      <c r="N83" s="1"/>
    </row>
    <row r="84" spans="1:14" x14ac:dyDescent="0.25">
      <c r="A84" s="13">
        <v>77</v>
      </c>
      <c r="B84" s="14" t="s">
        <v>80</v>
      </c>
      <c r="C84" s="14"/>
      <c r="D84" s="14"/>
      <c r="E84" s="14">
        <f t="shared" si="5"/>
        <v>0</v>
      </c>
      <c r="F84" s="14"/>
      <c r="G84" s="14"/>
      <c r="H84" s="1"/>
      <c r="I84" s="1"/>
      <c r="J84" s="1"/>
      <c r="K84" s="1"/>
      <c r="L84" s="1"/>
      <c r="M84" s="1">
        <f t="shared" si="6"/>
        <v>0</v>
      </c>
      <c r="N84" s="1"/>
    </row>
    <row r="85" spans="1:14" x14ac:dyDescent="0.25">
      <c r="A85" s="13">
        <v>78</v>
      </c>
      <c r="B85" s="14" t="s">
        <v>81</v>
      </c>
      <c r="C85" s="14"/>
      <c r="D85" s="14"/>
      <c r="E85" s="14">
        <f t="shared" si="5"/>
        <v>0</v>
      </c>
      <c r="F85" s="14"/>
      <c r="G85" s="14"/>
      <c r="H85" s="1"/>
      <c r="I85" s="1"/>
      <c r="J85" s="1"/>
      <c r="K85" s="1"/>
      <c r="L85" s="1"/>
      <c r="M85" s="1">
        <f t="shared" si="6"/>
        <v>0</v>
      </c>
      <c r="N85" s="1"/>
    </row>
    <row r="86" spans="1:14" x14ac:dyDescent="0.25">
      <c r="A86" s="13">
        <v>79</v>
      </c>
      <c r="B86" s="14" t="s">
        <v>82</v>
      </c>
      <c r="C86" s="14">
        <v>8.5</v>
      </c>
      <c r="D86" s="14"/>
      <c r="E86" s="14">
        <f t="shared" ref="E86" si="7">SUM(C86:D86)</f>
        <v>8.5</v>
      </c>
      <c r="F86" s="14">
        <v>366.35</v>
      </c>
      <c r="G86" s="14">
        <v>1073.55</v>
      </c>
      <c r="H86" s="1">
        <v>9.4</v>
      </c>
      <c r="I86" s="1"/>
      <c r="J86" s="1"/>
      <c r="K86" s="14">
        <v>2046.77</v>
      </c>
      <c r="L86" s="1"/>
      <c r="M86" s="1">
        <f t="shared" ref="M86" si="8">K86+L86</f>
        <v>2046.77</v>
      </c>
      <c r="N86" s="1"/>
    </row>
    <row r="87" spans="1:14" x14ac:dyDescent="0.25">
      <c r="A87" s="13">
        <v>80</v>
      </c>
      <c r="B87" s="14" t="s">
        <v>83</v>
      </c>
      <c r="C87" s="14"/>
      <c r="D87" s="14"/>
      <c r="E87" s="14">
        <f t="shared" si="5"/>
        <v>0</v>
      </c>
      <c r="F87" s="14"/>
      <c r="G87" s="14"/>
      <c r="H87" s="1"/>
      <c r="I87" s="1"/>
      <c r="J87" s="1"/>
      <c r="K87" s="1"/>
      <c r="L87" s="1"/>
      <c r="M87" s="1">
        <f t="shared" si="6"/>
        <v>0</v>
      </c>
      <c r="N87" s="1"/>
    </row>
    <row r="88" spans="1:14" x14ac:dyDescent="0.25">
      <c r="A88" s="13">
        <v>81</v>
      </c>
      <c r="B88" s="14" t="s">
        <v>84</v>
      </c>
      <c r="C88" s="14"/>
      <c r="D88" s="14"/>
      <c r="E88" s="14">
        <f t="shared" si="5"/>
        <v>0</v>
      </c>
      <c r="F88" s="14"/>
      <c r="G88" s="14"/>
      <c r="H88" s="1"/>
      <c r="I88" s="1"/>
      <c r="J88" s="1"/>
      <c r="K88" s="1"/>
      <c r="L88" s="1"/>
      <c r="M88" s="1">
        <f t="shared" si="6"/>
        <v>0</v>
      </c>
      <c r="N88" s="1"/>
    </row>
    <row r="89" spans="1:14" x14ac:dyDescent="0.25">
      <c r="A89" s="13">
        <v>82</v>
      </c>
      <c r="B89" s="14" t="s">
        <v>85</v>
      </c>
      <c r="C89" s="14"/>
      <c r="D89" s="14"/>
      <c r="E89" s="14">
        <f t="shared" si="5"/>
        <v>0</v>
      </c>
      <c r="F89" s="14"/>
      <c r="G89" s="14"/>
      <c r="H89" s="1"/>
      <c r="I89" s="1"/>
      <c r="J89" s="1"/>
      <c r="K89" s="1"/>
      <c r="L89" s="1"/>
      <c r="M89" s="1">
        <f t="shared" si="6"/>
        <v>0</v>
      </c>
      <c r="N89" s="1"/>
    </row>
    <row r="90" spans="1:14" x14ac:dyDescent="0.25">
      <c r="A90" s="13">
        <v>83</v>
      </c>
      <c r="B90" s="14" t="s">
        <v>86</v>
      </c>
      <c r="C90" s="14"/>
      <c r="D90" s="14"/>
      <c r="E90" s="14">
        <f t="shared" si="5"/>
        <v>0</v>
      </c>
      <c r="F90" s="14"/>
      <c r="G90" s="14"/>
      <c r="H90" s="1"/>
      <c r="I90" s="1"/>
      <c r="J90" s="1"/>
      <c r="K90" s="1"/>
      <c r="L90" s="1"/>
      <c r="M90" s="1">
        <f t="shared" si="6"/>
        <v>0</v>
      </c>
      <c r="N90" s="1"/>
    </row>
    <row r="91" spans="1:14" x14ac:dyDescent="0.25">
      <c r="A91" s="13">
        <v>84</v>
      </c>
      <c r="B91" s="14" t="s">
        <v>87</v>
      </c>
      <c r="C91" s="14"/>
      <c r="D91" s="14"/>
      <c r="E91" s="14">
        <f t="shared" si="5"/>
        <v>0</v>
      </c>
      <c r="F91" s="14"/>
      <c r="G91" s="14"/>
      <c r="H91" s="1"/>
      <c r="I91" s="1"/>
      <c r="J91" s="1"/>
      <c r="K91" s="1"/>
      <c r="L91" s="1"/>
      <c r="M91" s="1">
        <f t="shared" si="6"/>
        <v>0</v>
      </c>
      <c r="N91" s="1"/>
    </row>
    <row r="92" spans="1:14" x14ac:dyDescent="0.25">
      <c r="A92" s="13">
        <v>85</v>
      </c>
      <c r="B92" s="14" t="s">
        <v>88</v>
      </c>
      <c r="C92" s="14"/>
      <c r="D92" s="14"/>
      <c r="E92" s="14">
        <f t="shared" si="5"/>
        <v>0</v>
      </c>
      <c r="F92" s="14"/>
      <c r="G92" s="14"/>
      <c r="H92" s="1"/>
      <c r="I92" s="1"/>
      <c r="J92" s="1"/>
      <c r="K92" s="1"/>
      <c r="L92" s="1"/>
      <c r="M92" s="1">
        <f t="shared" si="6"/>
        <v>0</v>
      </c>
      <c r="N92" s="1"/>
    </row>
    <row r="93" spans="1:14" x14ac:dyDescent="0.25">
      <c r="A93" s="13">
        <v>86</v>
      </c>
      <c r="B93" s="14" t="s">
        <v>197</v>
      </c>
      <c r="C93" s="14"/>
      <c r="D93" s="14"/>
      <c r="E93" s="14">
        <f t="shared" si="5"/>
        <v>0</v>
      </c>
      <c r="F93" s="14"/>
      <c r="G93" s="14"/>
      <c r="H93" s="1"/>
      <c r="I93" s="1"/>
      <c r="J93" s="1"/>
      <c r="K93" s="1"/>
      <c r="L93" s="1"/>
      <c r="M93" s="1">
        <f t="shared" si="6"/>
        <v>0</v>
      </c>
      <c r="N93" s="1"/>
    </row>
    <row r="94" spans="1:14" x14ac:dyDescent="0.25">
      <c r="A94" s="13">
        <v>87</v>
      </c>
      <c r="B94" s="14" t="s">
        <v>89</v>
      </c>
      <c r="C94" s="14"/>
      <c r="D94" s="14"/>
      <c r="E94" s="14">
        <f t="shared" si="5"/>
        <v>0</v>
      </c>
      <c r="F94" s="14"/>
      <c r="G94" s="14"/>
      <c r="H94" s="1"/>
      <c r="I94" s="1"/>
      <c r="J94" s="1"/>
      <c r="K94" s="1"/>
      <c r="L94" s="1"/>
      <c r="M94" s="1">
        <f t="shared" si="6"/>
        <v>0</v>
      </c>
      <c r="N94" s="1"/>
    </row>
    <row r="95" spans="1:14" x14ac:dyDescent="0.25">
      <c r="A95" s="13">
        <v>88</v>
      </c>
      <c r="B95" s="14" t="s">
        <v>90</v>
      </c>
      <c r="C95" s="14"/>
      <c r="D95" s="14"/>
      <c r="E95" s="14">
        <f t="shared" si="5"/>
        <v>0</v>
      </c>
      <c r="F95" s="14"/>
      <c r="G95" s="14"/>
      <c r="H95" s="1"/>
      <c r="I95" s="1"/>
      <c r="J95" s="1"/>
      <c r="K95" s="1"/>
      <c r="L95" s="1"/>
      <c r="M95" s="1">
        <f t="shared" si="6"/>
        <v>0</v>
      </c>
      <c r="N95" s="1"/>
    </row>
    <row r="96" spans="1:14" x14ac:dyDescent="0.25">
      <c r="A96" s="13">
        <v>89</v>
      </c>
      <c r="B96" s="14" t="s">
        <v>91</v>
      </c>
      <c r="C96" s="14"/>
      <c r="D96" s="14"/>
      <c r="E96" s="14">
        <f t="shared" si="5"/>
        <v>0</v>
      </c>
      <c r="F96" s="14"/>
      <c r="G96" s="14"/>
      <c r="H96" s="1"/>
      <c r="I96" s="1"/>
      <c r="J96" s="1"/>
      <c r="K96" s="1"/>
      <c r="L96" s="1"/>
      <c r="M96" s="1">
        <f t="shared" si="6"/>
        <v>0</v>
      </c>
      <c r="N96" s="1"/>
    </row>
    <row r="97" spans="1:14" x14ac:dyDescent="0.25">
      <c r="A97" s="13">
        <v>90</v>
      </c>
      <c r="B97" s="14" t="s">
        <v>92</v>
      </c>
      <c r="C97" s="14"/>
      <c r="D97" s="14"/>
      <c r="E97" s="14">
        <f t="shared" si="5"/>
        <v>0</v>
      </c>
      <c r="F97" s="14"/>
      <c r="G97" s="14"/>
      <c r="H97" s="1"/>
      <c r="I97" s="1"/>
      <c r="J97" s="1"/>
      <c r="K97" s="1"/>
      <c r="L97" s="1"/>
      <c r="M97" s="1">
        <f t="shared" si="6"/>
        <v>0</v>
      </c>
      <c r="N97" s="1"/>
    </row>
    <row r="98" spans="1:14" x14ac:dyDescent="0.25">
      <c r="A98" s="13">
        <v>91</v>
      </c>
      <c r="B98" s="14" t="s">
        <v>93</v>
      </c>
      <c r="C98" s="14"/>
      <c r="D98" s="14"/>
      <c r="E98" s="14">
        <f t="shared" si="5"/>
        <v>0</v>
      </c>
      <c r="F98" s="14"/>
      <c r="G98" s="14"/>
      <c r="H98" s="1"/>
      <c r="I98" s="1"/>
      <c r="J98" s="1"/>
      <c r="K98" s="1"/>
      <c r="L98" s="1"/>
      <c r="M98" s="1">
        <f t="shared" si="6"/>
        <v>0</v>
      </c>
      <c r="N98" s="1"/>
    </row>
    <row r="99" spans="1:14" x14ac:dyDescent="0.25">
      <c r="A99" s="13">
        <v>92</v>
      </c>
      <c r="B99" s="14" t="s">
        <v>94</v>
      </c>
      <c r="C99" s="14"/>
      <c r="D99" s="14"/>
      <c r="E99" s="14">
        <f t="shared" si="5"/>
        <v>0</v>
      </c>
      <c r="F99" s="14"/>
      <c r="G99" s="14"/>
      <c r="H99" s="1"/>
      <c r="I99" s="1"/>
      <c r="J99" s="1"/>
      <c r="K99" s="1"/>
      <c r="L99" s="1"/>
      <c r="M99" s="1">
        <f t="shared" si="6"/>
        <v>0</v>
      </c>
      <c r="N99" s="1"/>
    </row>
    <row r="100" spans="1:14" x14ac:dyDescent="0.25">
      <c r="A100" s="13">
        <v>93</v>
      </c>
      <c r="B100" s="14" t="s">
        <v>95</v>
      </c>
      <c r="C100" s="14"/>
      <c r="D100" s="14"/>
      <c r="E100" s="14">
        <v>1.5</v>
      </c>
      <c r="F100" s="14">
        <v>64.650000000000006</v>
      </c>
      <c r="G100" s="14">
        <v>265.23</v>
      </c>
      <c r="H100" s="14"/>
      <c r="I100" s="14"/>
      <c r="J100" s="14"/>
      <c r="K100" s="14">
        <v>501.28</v>
      </c>
      <c r="L100" s="1"/>
      <c r="M100" s="1">
        <f t="shared" si="6"/>
        <v>501.28</v>
      </c>
      <c r="N100" s="1"/>
    </row>
    <row r="101" spans="1:14" x14ac:dyDescent="0.25">
      <c r="A101" s="13">
        <v>94</v>
      </c>
      <c r="B101" s="14" t="s">
        <v>96</v>
      </c>
      <c r="C101" s="14"/>
      <c r="D101" s="14"/>
      <c r="E101" s="14">
        <f t="shared" si="5"/>
        <v>0</v>
      </c>
      <c r="F101" s="14"/>
      <c r="G101" s="14"/>
      <c r="H101" s="1"/>
      <c r="I101" s="1"/>
      <c r="J101" s="1"/>
      <c r="K101" s="14"/>
      <c r="L101" s="1"/>
      <c r="M101" s="1">
        <f t="shared" si="6"/>
        <v>0</v>
      </c>
      <c r="N101" s="1"/>
    </row>
    <row r="102" spans="1:14" x14ac:dyDescent="0.25">
      <c r="A102" s="13">
        <v>95</v>
      </c>
      <c r="B102" s="14" t="s">
        <v>97</v>
      </c>
      <c r="C102" s="14"/>
      <c r="D102" s="14"/>
      <c r="E102" s="14">
        <f t="shared" si="5"/>
        <v>0</v>
      </c>
      <c r="F102" s="14"/>
      <c r="G102" s="14"/>
      <c r="H102" s="1"/>
      <c r="I102" s="1"/>
      <c r="J102" s="1"/>
      <c r="K102" s="14"/>
      <c r="L102" s="1"/>
      <c r="M102" s="1">
        <f t="shared" si="6"/>
        <v>0</v>
      </c>
      <c r="N102" s="1"/>
    </row>
    <row r="103" spans="1:14" x14ac:dyDescent="0.25">
      <c r="A103" s="13">
        <v>96</v>
      </c>
      <c r="B103" s="14" t="s">
        <v>99</v>
      </c>
      <c r="C103" s="14"/>
      <c r="D103" s="14"/>
      <c r="E103" s="14">
        <f t="shared" si="5"/>
        <v>0</v>
      </c>
      <c r="F103" s="14"/>
      <c r="G103" s="14"/>
      <c r="H103" s="1"/>
      <c r="I103" s="1"/>
      <c r="J103" s="1"/>
      <c r="K103" s="14"/>
      <c r="L103" s="1"/>
      <c r="M103" s="1">
        <f t="shared" si="6"/>
        <v>0</v>
      </c>
      <c r="N103" s="1"/>
    </row>
    <row r="104" spans="1:14" x14ac:dyDescent="0.25">
      <c r="A104" s="13">
        <v>97</v>
      </c>
      <c r="B104" s="14" t="s">
        <v>100</v>
      </c>
      <c r="C104" s="14">
        <v>0.3</v>
      </c>
      <c r="D104" s="14"/>
      <c r="E104" s="14">
        <f t="shared" si="5"/>
        <v>0.3</v>
      </c>
      <c r="F104" s="14">
        <v>12.93</v>
      </c>
      <c r="G104" s="14">
        <v>49.26</v>
      </c>
      <c r="H104" s="1"/>
      <c r="I104" s="1">
        <v>422.65</v>
      </c>
      <c r="K104" s="14">
        <v>536.88</v>
      </c>
      <c r="L104" s="1"/>
      <c r="M104" s="1">
        <f t="shared" si="6"/>
        <v>536.88</v>
      </c>
      <c r="N104" s="1"/>
    </row>
    <row r="105" spans="1:14" x14ac:dyDescent="0.25">
      <c r="A105" s="13">
        <v>98</v>
      </c>
      <c r="B105" s="14" t="s">
        <v>101</v>
      </c>
      <c r="C105" s="14">
        <v>0.3</v>
      </c>
      <c r="D105" s="14"/>
      <c r="E105" s="14">
        <f t="shared" si="5"/>
        <v>0.3</v>
      </c>
      <c r="F105" s="14">
        <v>12.93</v>
      </c>
      <c r="G105" s="14">
        <v>49.26</v>
      </c>
      <c r="H105" s="1"/>
      <c r="I105" s="1">
        <v>422.65</v>
      </c>
      <c r="J105" s="1"/>
      <c r="K105" s="14">
        <v>536.88</v>
      </c>
      <c r="L105" s="1"/>
      <c r="M105" s="1">
        <f t="shared" si="6"/>
        <v>536.88</v>
      </c>
      <c r="N105" s="1"/>
    </row>
    <row r="106" spans="1:14" x14ac:dyDescent="0.25">
      <c r="A106" s="13">
        <v>99</v>
      </c>
      <c r="B106" s="14" t="s">
        <v>102</v>
      </c>
      <c r="C106" s="14"/>
      <c r="D106" s="14"/>
      <c r="E106" s="14">
        <f t="shared" si="5"/>
        <v>0</v>
      </c>
      <c r="F106" s="14"/>
      <c r="G106" s="14"/>
      <c r="H106" s="1"/>
      <c r="I106" s="1"/>
      <c r="J106" s="1"/>
      <c r="K106" s="14"/>
      <c r="L106" s="1"/>
      <c r="M106" s="1">
        <f t="shared" si="6"/>
        <v>0</v>
      </c>
      <c r="N106" s="1"/>
    </row>
    <row r="107" spans="1:14" x14ac:dyDescent="0.25">
      <c r="A107" s="13">
        <v>100</v>
      </c>
      <c r="B107" s="14" t="s">
        <v>103</v>
      </c>
      <c r="C107" s="14"/>
      <c r="D107" s="14"/>
      <c r="E107" s="14">
        <f t="shared" si="5"/>
        <v>0</v>
      </c>
      <c r="F107" s="14"/>
      <c r="G107" s="14"/>
      <c r="H107" s="1"/>
      <c r="I107" s="1"/>
      <c r="J107" s="1"/>
      <c r="K107" s="14"/>
      <c r="L107" s="1"/>
      <c r="M107" s="1">
        <f t="shared" si="6"/>
        <v>0</v>
      </c>
      <c r="N107" s="1"/>
    </row>
    <row r="108" spans="1:14" x14ac:dyDescent="0.25">
      <c r="A108" s="13">
        <v>101</v>
      </c>
      <c r="B108" s="14" t="s">
        <v>104</v>
      </c>
      <c r="C108" s="14"/>
      <c r="D108" s="14"/>
      <c r="E108" s="14">
        <f t="shared" si="5"/>
        <v>0</v>
      </c>
      <c r="F108" s="14"/>
      <c r="G108" s="14"/>
      <c r="H108" s="1"/>
      <c r="I108" s="1"/>
      <c r="J108" s="1"/>
      <c r="K108" s="14"/>
      <c r="L108" s="1"/>
      <c r="M108" s="1">
        <f t="shared" si="6"/>
        <v>0</v>
      </c>
      <c r="N108" s="1"/>
    </row>
    <row r="109" spans="1:14" x14ac:dyDescent="0.25">
      <c r="A109" s="13">
        <v>102</v>
      </c>
      <c r="B109" s="14" t="s">
        <v>105</v>
      </c>
      <c r="C109" s="14"/>
      <c r="D109" s="14"/>
      <c r="E109" s="14">
        <f t="shared" si="5"/>
        <v>0</v>
      </c>
      <c r="F109" s="14"/>
      <c r="G109" s="14"/>
      <c r="H109" s="1"/>
      <c r="I109" s="1"/>
      <c r="J109" s="1"/>
      <c r="K109" s="14"/>
      <c r="L109" s="1">
        <v>60.3</v>
      </c>
      <c r="M109" s="1">
        <f t="shared" si="6"/>
        <v>60.3</v>
      </c>
      <c r="N109" s="1"/>
    </row>
    <row r="110" spans="1:14" x14ac:dyDescent="0.25">
      <c r="A110" s="13">
        <v>103</v>
      </c>
      <c r="B110" s="14" t="s">
        <v>106</v>
      </c>
      <c r="C110" s="14"/>
      <c r="D110" s="14"/>
      <c r="E110" s="14">
        <f t="shared" si="5"/>
        <v>0</v>
      </c>
      <c r="F110" s="14"/>
      <c r="G110" s="14"/>
      <c r="H110" s="1"/>
      <c r="I110" s="1"/>
      <c r="J110" s="1"/>
      <c r="K110" s="14"/>
      <c r="L110" s="1"/>
      <c r="M110" s="1">
        <f t="shared" si="6"/>
        <v>0</v>
      </c>
      <c r="N110" s="1"/>
    </row>
    <row r="111" spans="1:14" x14ac:dyDescent="0.25">
      <c r="A111" s="13">
        <v>104</v>
      </c>
      <c r="B111" s="14" t="s">
        <v>107</v>
      </c>
      <c r="C111" s="14"/>
      <c r="D111" s="14"/>
      <c r="E111" s="14">
        <f t="shared" si="5"/>
        <v>0</v>
      </c>
      <c r="F111" s="14"/>
      <c r="G111" s="14"/>
      <c r="H111" s="1"/>
      <c r="I111" s="1"/>
      <c r="J111" s="1"/>
      <c r="K111" s="14"/>
      <c r="L111" s="1"/>
      <c r="M111" s="1">
        <f t="shared" si="6"/>
        <v>0</v>
      </c>
      <c r="N111" s="1"/>
    </row>
    <row r="112" spans="1:14" x14ac:dyDescent="0.25">
      <c r="A112" s="13">
        <v>105</v>
      </c>
      <c r="B112" s="14" t="s">
        <v>108</v>
      </c>
      <c r="C112" s="14">
        <v>0.3</v>
      </c>
      <c r="D112" s="14"/>
      <c r="E112" s="14">
        <f t="shared" si="5"/>
        <v>0.3</v>
      </c>
      <c r="F112" s="14">
        <v>12.93</v>
      </c>
      <c r="G112" s="14">
        <v>37.89</v>
      </c>
      <c r="H112" s="1"/>
      <c r="I112" s="1"/>
      <c r="J112" s="1"/>
      <c r="K112" s="14">
        <v>71.61</v>
      </c>
      <c r="L112" s="1"/>
      <c r="M112" s="1">
        <f t="shared" si="6"/>
        <v>71.61</v>
      </c>
      <c r="N112" s="1"/>
    </row>
    <row r="113" spans="1:14" x14ac:dyDescent="0.25">
      <c r="A113" s="13">
        <v>106</v>
      </c>
      <c r="B113" s="14" t="s">
        <v>109</v>
      </c>
      <c r="C113" s="14"/>
      <c r="D113" s="14"/>
      <c r="E113" s="14">
        <f t="shared" si="5"/>
        <v>0</v>
      </c>
      <c r="F113" s="14"/>
      <c r="G113" s="14"/>
      <c r="H113" s="1"/>
      <c r="I113" s="1"/>
      <c r="J113" s="1">
        <v>71.39</v>
      </c>
      <c r="K113" s="14">
        <v>134.93</v>
      </c>
      <c r="L113" s="1"/>
      <c r="M113" s="1">
        <f t="shared" si="6"/>
        <v>134.93</v>
      </c>
      <c r="N113" s="1"/>
    </row>
    <row r="114" spans="1:14" x14ac:dyDescent="0.25">
      <c r="A114" s="13">
        <v>107</v>
      </c>
      <c r="B114" s="14" t="s">
        <v>110</v>
      </c>
      <c r="C114" s="14"/>
      <c r="D114" s="14"/>
      <c r="E114" s="14">
        <f t="shared" si="5"/>
        <v>0</v>
      </c>
      <c r="F114" s="14"/>
      <c r="G114" s="14"/>
      <c r="H114" s="1"/>
      <c r="I114" s="1"/>
      <c r="J114" s="1">
        <v>52.8</v>
      </c>
      <c r="K114" s="14">
        <v>99.79</v>
      </c>
      <c r="L114" s="1"/>
      <c r="M114" s="1">
        <f t="shared" si="6"/>
        <v>99.79</v>
      </c>
      <c r="N114" s="1"/>
    </row>
    <row r="115" spans="1:14" x14ac:dyDescent="0.25">
      <c r="A115" s="13">
        <v>108</v>
      </c>
      <c r="B115" s="14" t="s">
        <v>111</v>
      </c>
      <c r="C115" s="14"/>
      <c r="D115" s="14"/>
      <c r="E115" s="14">
        <f t="shared" si="5"/>
        <v>0</v>
      </c>
      <c r="F115" s="14"/>
      <c r="G115" s="14"/>
      <c r="H115" s="1"/>
      <c r="I115" s="1"/>
      <c r="J115" s="1">
        <v>50.48</v>
      </c>
      <c r="K115" s="14">
        <v>95.41</v>
      </c>
      <c r="L115" s="1"/>
      <c r="M115" s="1">
        <f t="shared" si="6"/>
        <v>95.41</v>
      </c>
      <c r="N115" s="1"/>
    </row>
    <row r="116" spans="1:14" x14ac:dyDescent="0.25">
      <c r="A116" s="13">
        <v>109</v>
      </c>
      <c r="B116" s="14" t="s">
        <v>112</v>
      </c>
      <c r="C116" s="14"/>
      <c r="D116" s="14"/>
      <c r="E116" s="14">
        <f t="shared" si="5"/>
        <v>0</v>
      </c>
      <c r="F116" s="14"/>
      <c r="G116" s="14"/>
      <c r="H116" s="1"/>
      <c r="I116" s="1"/>
      <c r="J116" s="1">
        <v>70.38</v>
      </c>
      <c r="K116" s="14">
        <v>133.01</v>
      </c>
      <c r="L116" s="1"/>
      <c r="M116" s="1">
        <f t="shared" si="6"/>
        <v>133.01</v>
      </c>
      <c r="N116" s="1"/>
    </row>
    <row r="117" spans="1:14" x14ac:dyDescent="0.25">
      <c r="A117" s="13">
        <v>110</v>
      </c>
      <c r="B117" s="14" t="s">
        <v>113</v>
      </c>
      <c r="C117" s="14"/>
      <c r="D117" s="14"/>
      <c r="E117" s="14">
        <f t="shared" si="5"/>
        <v>0</v>
      </c>
      <c r="F117" s="14"/>
      <c r="G117" s="14"/>
      <c r="H117" s="1"/>
      <c r="I117" s="1"/>
      <c r="J117" s="1"/>
      <c r="K117" s="1"/>
      <c r="L117" s="1"/>
      <c r="M117" s="1">
        <f t="shared" si="6"/>
        <v>0</v>
      </c>
      <c r="N117" s="1"/>
    </row>
    <row r="118" spans="1:14" x14ac:dyDescent="0.25">
      <c r="A118" s="13">
        <v>111</v>
      </c>
      <c r="B118" s="14" t="s">
        <v>114</v>
      </c>
      <c r="C118" s="14"/>
      <c r="D118" s="14"/>
      <c r="E118" s="14">
        <f t="shared" si="5"/>
        <v>0</v>
      </c>
      <c r="F118" s="14"/>
      <c r="G118" s="14"/>
      <c r="H118" s="1"/>
      <c r="I118" s="1"/>
      <c r="J118" s="1"/>
      <c r="K118" s="1"/>
      <c r="L118" s="1"/>
      <c r="M118" s="1">
        <f t="shared" si="6"/>
        <v>0</v>
      </c>
      <c r="N118" s="1"/>
    </row>
    <row r="119" spans="1:14" x14ac:dyDescent="0.25">
      <c r="A119" s="13">
        <v>112</v>
      </c>
      <c r="B119" s="14" t="s">
        <v>115</v>
      </c>
      <c r="C119" s="14">
        <v>97.12</v>
      </c>
      <c r="D119" s="14">
        <v>0.3</v>
      </c>
      <c r="E119" s="14">
        <v>97.42</v>
      </c>
      <c r="F119" s="14">
        <v>6034.9</v>
      </c>
      <c r="G119" s="14">
        <v>18318.169999999998</v>
      </c>
      <c r="H119" s="1">
        <v>9.4</v>
      </c>
      <c r="I119" s="1">
        <v>2113.25</v>
      </c>
      <c r="J119" s="1"/>
      <c r="K119" s="14">
        <v>34991.339999999997</v>
      </c>
      <c r="L119" s="1"/>
      <c r="M119" s="1">
        <f t="shared" si="6"/>
        <v>34991.339999999997</v>
      </c>
      <c r="N119" s="1"/>
    </row>
    <row r="120" spans="1:14" x14ac:dyDescent="0.25">
      <c r="A120" s="13">
        <v>113</v>
      </c>
      <c r="B120" s="14" t="s">
        <v>116</v>
      </c>
      <c r="C120" s="14"/>
      <c r="D120" s="14"/>
      <c r="E120" s="14">
        <f t="shared" si="5"/>
        <v>0</v>
      </c>
      <c r="F120" s="14"/>
      <c r="G120" s="14"/>
      <c r="H120" s="1"/>
      <c r="I120" s="1"/>
      <c r="J120" s="1"/>
      <c r="K120" s="14"/>
      <c r="L120" s="1"/>
      <c r="M120" s="1">
        <f t="shared" si="6"/>
        <v>0</v>
      </c>
      <c r="N120" s="1"/>
    </row>
    <row r="121" spans="1:14" x14ac:dyDescent="0.25">
      <c r="A121" s="13">
        <v>114</v>
      </c>
      <c r="B121" s="14" t="s">
        <v>117</v>
      </c>
      <c r="C121" s="14">
        <v>13.58</v>
      </c>
      <c r="D121" s="14">
        <v>0.3</v>
      </c>
      <c r="E121" s="14">
        <f t="shared" si="5"/>
        <v>13.88</v>
      </c>
      <c r="F121" s="14">
        <v>1578.37</v>
      </c>
      <c r="G121" s="14">
        <v>4000.43</v>
      </c>
      <c r="H121" s="1">
        <v>9.4</v>
      </c>
      <c r="I121" s="1">
        <v>1267.95</v>
      </c>
      <c r="J121" s="1"/>
      <c r="K121" s="14">
        <v>8909.93</v>
      </c>
      <c r="L121" s="1"/>
      <c r="M121" s="1">
        <f t="shared" si="6"/>
        <v>8909.93</v>
      </c>
      <c r="N121" s="1"/>
    </row>
    <row r="122" spans="1:14" x14ac:dyDescent="0.25">
      <c r="A122" s="13">
        <v>115</v>
      </c>
      <c r="B122" s="14" t="s">
        <v>118</v>
      </c>
      <c r="C122" s="14"/>
      <c r="D122" s="14"/>
      <c r="E122" s="14">
        <f t="shared" si="5"/>
        <v>0</v>
      </c>
      <c r="F122" s="14"/>
      <c r="G122" s="14"/>
      <c r="H122" s="1"/>
      <c r="I122" s="1"/>
      <c r="J122" s="1"/>
      <c r="K122" s="14"/>
      <c r="L122" s="1"/>
      <c r="M122" s="1">
        <f t="shared" si="6"/>
        <v>0</v>
      </c>
      <c r="N122" s="1"/>
    </row>
    <row r="123" spans="1:14" x14ac:dyDescent="0.25">
      <c r="A123" s="13">
        <v>116</v>
      </c>
      <c r="B123" s="14" t="s">
        <v>119</v>
      </c>
      <c r="C123" s="14"/>
      <c r="D123" s="14"/>
      <c r="E123" s="14">
        <f t="shared" si="5"/>
        <v>0</v>
      </c>
      <c r="F123" s="14"/>
      <c r="G123" s="14"/>
      <c r="H123" s="1"/>
      <c r="I123" s="1"/>
      <c r="J123" s="1"/>
      <c r="K123" s="14"/>
      <c r="L123" s="1"/>
      <c r="M123" s="1">
        <f t="shared" si="6"/>
        <v>0</v>
      </c>
      <c r="N123" s="1"/>
    </row>
    <row r="124" spans="1:14" x14ac:dyDescent="0.25">
      <c r="A124" s="13">
        <v>117</v>
      </c>
      <c r="B124" s="14" t="s">
        <v>120</v>
      </c>
      <c r="C124" s="14"/>
      <c r="D124" s="14"/>
      <c r="E124" s="14">
        <f t="shared" si="5"/>
        <v>0</v>
      </c>
      <c r="F124" s="14"/>
      <c r="G124" s="14"/>
      <c r="H124" s="1"/>
      <c r="I124" s="1"/>
      <c r="J124" s="1"/>
      <c r="K124" s="14"/>
      <c r="L124" s="1"/>
      <c r="M124" s="1">
        <f t="shared" si="6"/>
        <v>0</v>
      </c>
      <c r="N124" s="1"/>
    </row>
    <row r="125" spans="1:14" x14ac:dyDescent="0.25">
      <c r="A125" s="13">
        <v>118</v>
      </c>
      <c r="B125" s="14" t="s">
        <v>122</v>
      </c>
      <c r="C125" s="14">
        <v>3.1</v>
      </c>
      <c r="D125" s="14">
        <v>7.3</v>
      </c>
      <c r="E125" s="14">
        <v>15.4</v>
      </c>
      <c r="F125" s="14">
        <v>1606.58</v>
      </c>
      <c r="G125" s="14">
        <v>3769.61</v>
      </c>
      <c r="H125" s="1">
        <v>428.89</v>
      </c>
      <c r="I125" s="1">
        <v>1690.6</v>
      </c>
      <c r="J125" s="1"/>
      <c r="K125" s="14">
        <v>9710.2999999999993</v>
      </c>
      <c r="L125" s="1">
        <v>1078.47</v>
      </c>
      <c r="M125" s="1">
        <f t="shared" si="6"/>
        <v>10788.769999999999</v>
      </c>
      <c r="N125" s="1"/>
    </row>
    <row r="126" spans="1:14" x14ac:dyDescent="0.25">
      <c r="A126" s="13">
        <v>119</v>
      </c>
      <c r="B126" s="14" t="s">
        <v>123</v>
      </c>
      <c r="C126" s="14"/>
      <c r="D126" s="14"/>
      <c r="E126" s="14">
        <f t="shared" si="5"/>
        <v>0</v>
      </c>
      <c r="F126" s="14"/>
      <c r="G126" s="14"/>
      <c r="H126" s="1"/>
      <c r="I126" s="1"/>
      <c r="J126" s="1"/>
      <c r="K126" s="14"/>
      <c r="L126" s="1"/>
      <c r="M126" s="1">
        <f t="shared" si="6"/>
        <v>0</v>
      </c>
      <c r="N126" s="1"/>
    </row>
    <row r="127" spans="1:14" x14ac:dyDescent="0.25">
      <c r="A127" s="13">
        <v>120</v>
      </c>
      <c r="B127" s="14" t="s">
        <v>124</v>
      </c>
      <c r="C127" s="14"/>
      <c r="D127" s="14"/>
      <c r="E127" s="14">
        <f t="shared" si="5"/>
        <v>0</v>
      </c>
      <c r="F127" s="14"/>
      <c r="G127" s="14"/>
      <c r="H127" s="1"/>
      <c r="I127" s="1"/>
      <c r="J127" s="1"/>
      <c r="K127" s="14"/>
      <c r="L127" s="1"/>
      <c r="M127" s="1">
        <f t="shared" si="6"/>
        <v>0</v>
      </c>
      <c r="N127" s="1"/>
    </row>
    <row r="128" spans="1:14" x14ac:dyDescent="0.25">
      <c r="A128" s="13">
        <v>121</v>
      </c>
      <c r="B128" s="14" t="s">
        <v>125</v>
      </c>
      <c r="C128" s="14"/>
      <c r="D128" s="14"/>
      <c r="E128" s="14">
        <v>1</v>
      </c>
      <c r="F128" s="14">
        <v>43.1</v>
      </c>
      <c r="G128" s="14">
        <v>126.3</v>
      </c>
      <c r="H128" s="1"/>
      <c r="I128" s="1">
        <v>422.65</v>
      </c>
      <c r="J128" s="1"/>
      <c r="K128" s="14">
        <v>682.49</v>
      </c>
      <c r="L128" s="1"/>
      <c r="M128" s="1">
        <f t="shared" si="6"/>
        <v>682.49</v>
      </c>
      <c r="N128" s="1"/>
    </row>
    <row r="129" spans="1:14" x14ac:dyDescent="0.25">
      <c r="A129" s="13">
        <v>122</v>
      </c>
      <c r="B129" s="14" t="s">
        <v>126</v>
      </c>
      <c r="C129" s="14"/>
      <c r="D129" s="14"/>
      <c r="E129" s="14">
        <f t="shared" si="5"/>
        <v>0</v>
      </c>
      <c r="F129" s="14"/>
      <c r="G129" s="14"/>
      <c r="H129" s="1"/>
      <c r="I129" s="1"/>
      <c r="J129" s="1"/>
      <c r="K129" s="14"/>
      <c r="L129" s="1"/>
      <c r="M129" s="1">
        <f t="shared" si="6"/>
        <v>0</v>
      </c>
      <c r="N129" s="1"/>
    </row>
    <row r="130" spans="1:14" x14ac:dyDescent="0.25">
      <c r="A130" s="13">
        <v>123</v>
      </c>
      <c r="B130" s="14" t="s">
        <v>127</v>
      </c>
      <c r="C130" s="14"/>
      <c r="D130" s="14"/>
      <c r="E130" s="14">
        <f t="shared" ref="E130:E172" si="9">SUM(C130:D130)</f>
        <v>0</v>
      </c>
      <c r="F130" s="14"/>
      <c r="G130" s="14"/>
      <c r="H130" s="1"/>
      <c r="I130" s="1"/>
      <c r="J130" s="1"/>
      <c r="K130" s="14"/>
      <c r="L130" s="1"/>
      <c r="M130" s="1">
        <f t="shared" si="6"/>
        <v>0</v>
      </c>
      <c r="N130" s="1"/>
    </row>
    <row r="131" spans="1:14" x14ac:dyDescent="0.25">
      <c r="A131" s="13">
        <v>124</v>
      </c>
      <c r="B131" s="14" t="s">
        <v>128</v>
      </c>
      <c r="C131" s="14"/>
      <c r="D131" s="14"/>
      <c r="E131" s="14">
        <f t="shared" si="9"/>
        <v>0</v>
      </c>
      <c r="F131" s="14"/>
      <c r="G131" s="14"/>
      <c r="H131" s="1"/>
      <c r="I131" s="1"/>
      <c r="J131" s="1"/>
      <c r="K131" s="1"/>
      <c r="L131" s="1"/>
      <c r="M131" s="1">
        <f t="shared" si="6"/>
        <v>0</v>
      </c>
      <c r="N131" s="1"/>
    </row>
    <row r="132" spans="1:14" x14ac:dyDescent="0.25">
      <c r="A132" s="13">
        <v>125</v>
      </c>
      <c r="B132" s="14" t="s">
        <v>129</v>
      </c>
      <c r="C132" s="14"/>
      <c r="D132" s="14"/>
      <c r="E132" s="14">
        <f t="shared" si="9"/>
        <v>0</v>
      </c>
      <c r="F132" s="14"/>
      <c r="G132" s="14"/>
      <c r="H132" s="1"/>
      <c r="I132" s="1"/>
      <c r="J132" s="1"/>
      <c r="K132" s="1"/>
      <c r="L132" s="1"/>
      <c r="M132" s="1">
        <f t="shared" si="6"/>
        <v>0</v>
      </c>
      <c r="N132" s="1"/>
    </row>
    <row r="133" spans="1:14" x14ac:dyDescent="0.25">
      <c r="A133" s="13">
        <v>126</v>
      </c>
      <c r="B133" s="14" t="s">
        <v>130</v>
      </c>
      <c r="C133" s="14"/>
      <c r="D133" s="14"/>
      <c r="E133" s="14">
        <f t="shared" si="9"/>
        <v>0</v>
      </c>
      <c r="F133" s="14"/>
      <c r="G133" s="14"/>
      <c r="H133" s="1"/>
      <c r="I133" s="1"/>
      <c r="J133" s="1"/>
      <c r="K133" s="1"/>
      <c r="L133" s="1"/>
      <c r="M133" s="1">
        <f t="shared" si="6"/>
        <v>0</v>
      </c>
      <c r="N133" s="1"/>
    </row>
    <row r="134" spans="1:14" x14ac:dyDescent="0.25">
      <c r="A134" s="13">
        <v>127</v>
      </c>
      <c r="B134" s="14" t="s">
        <v>131</v>
      </c>
      <c r="C134" s="14"/>
      <c r="D134" s="14"/>
      <c r="E134" s="14">
        <f t="shared" si="9"/>
        <v>0</v>
      </c>
      <c r="F134" s="14"/>
      <c r="G134" s="14"/>
      <c r="H134" s="1"/>
      <c r="I134" s="1"/>
      <c r="J134" s="1"/>
      <c r="K134" s="1"/>
      <c r="L134" s="1"/>
      <c r="M134" s="1">
        <f t="shared" si="6"/>
        <v>0</v>
      </c>
      <c r="N134" s="1"/>
    </row>
    <row r="135" spans="1:14" x14ac:dyDescent="0.25">
      <c r="A135" s="13">
        <v>128</v>
      </c>
      <c r="B135" s="14" t="s">
        <v>132</v>
      </c>
      <c r="C135" s="14"/>
      <c r="D135" s="14"/>
      <c r="E135" s="14">
        <f t="shared" si="9"/>
        <v>0</v>
      </c>
      <c r="F135" s="14"/>
      <c r="G135" s="14"/>
      <c r="H135" s="1"/>
      <c r="I135" s="1"/>
      <c r="J135" s="1"/>
      <c r="K135" s="1"/>
      <c r="L135" s="1"/>
      <c r="M135" s="1">
        <f t="shared" si="6"/>
        <v>0</v>
      </c>
      <c r="N135" s="1"/>
    </row>
    <row r="136" spans="1:14" x14ac:dyDescent="0.25">
      <c r="A136" s="13">
        <v>129</v>
      </c>
      <c r="B136" s="14" t="s">
        <v>133</v>
      </c>
      <c r="C136" s="14">
        <v>0.6</v>
      </c>
      <c r="D136" s="14"/>
      <c r="E136" s="14">
        <f t="shared" si="9"/>
        <v>0.6</v>
      </c>
      <c r="F136" s="14">
        <v>25.86</v>
      </c>
      <c r="G136" s="14">
        <v>75.78</v>
      </c>
      <c r="H136" s="1"/>
      <c r="I136" s="1">
        <v>845.3</v>
      </c>
      <c r="J136" s="1"/>
      <c r="K136" s="14">
        <v>1030.78</v>
      </c>
      <c r="L136" s="1">
        <v>2357.02</v>
      </c>
      <c r="M136" s="1">
        <f t="shared" ref="M136:M172" si="10">K136+L136</f>
        <v>3387.8</v>
      </c>
      <c r="N136" s="1"/>
    </row>
    <row r="137" spans="1:14" x14ac:dyDescent="0.25">
      <c r="A137" s="13">
        <v>130</v>
      </c>
      <c r="B137" s="14" t="s">
        <v>134</v>
      </c>
      <c r="C137" s="14"/>
      <c r="D137" s="14"/>
      <c r="E137" s="14">
        <f t="shared" si="9"/>
        <v>0</v>
      </c>
      <c r="F137" s="14"/>
      <c r="G137" s="14"/>
      <c r="H137" s="1"/>
      <c r="I137" s="1"/>
      <c r="J137" s="1"/>
      <c r="K137" s="1"/>
      <c r="L137" s="1"/>
      <c r="M137" s="1">
        <f t="shared" si="10"/>
        <v>0</v>
      </c>
      <c r="N137" s="1"/>
    </row>
    <row r="138" spans="1:14" x14ac:dyDescent="0.25">
      <c r="A138" s="13">
        <v>131</v>
      </c>
      <c r="B138" s="14" t="s">
        <v>135</v>
      </c>
      <c r="C138" s="14"/>
      <c r="D138" s="14"/>
      <c r="E138" s="14">
        <f t="shared" si="9"/>
        <v>0</v>
      </c>
      <c r="F138" s="14"/>
      <c r="G138" s="14"/>
      <c r="H138" s="1"/>
      <c r="I138" s="1"/>
      <c r="J138" s="1">
        <v>237.59</v>
      </c>
      <c r="K138" s="14">
        <v>449.05</v>
      </c>
      <c r="L138" s="1"/>
      <c r="M138" s="1">
        <f t="shared" si="10"/>
        <v>449.05</v>
      </c>
      <c r="N138" s="1"/>
    </row>
    <row r="139" spans="1:14" x14ac:dyDescent="0.25">
      <c r="A139" s="13">
        <v>132</v>
      </c>
      <c r="B139" s="14" t="s">
        <v>136</v>
      </c>
      <c r="C139" s="14"/>
      <c r="D139" s="14"/>
      <c r="E139" s="14">
        <f t="shared" si="9"/>
        <v>0</v>
      </c>
      <c r="F139" s="14"/>
      <c r="G139" s="14"/>
      <c r="H139" s="1"/>
      <c r="I139" s="1"/>
      <c r="J139" s="1">
        <v>269.81</v>
      </c>
      <c r="K139" s="14">
        <v>509.94</v>
      </c>
      <c r="L139" s="1"/>
      <c r="M139" s="1">
        <f t="shared" si="10"/>
        <v>509.94</v>
      </c>
      <c r="N139" s="1"/>
    </row>
    <row r="140" spans="1:14" x14ac:dyDescent="0.25">
      <c r="A140" s="13">
        <v>133</v>
      </c>
      <c r="B140" s="14" t="s">
        <v>137</v>
      </c>
      <c r="C140" s="14"/>
      <c r="D140" s="14"/>
      <c r="E140" s="14">
        <f t="shared" si="9"/>
        <v>0</v>
      </c>
      <c r="F140" s="14"/>
      <c r="G140" s="14"/>
      <c r="H140" s="1"/>
      <c r="I140" s="1"/>
      <c r="J140" s="1">
        <v>206.88</v>
      </c>
      <c r="K140" s="14">
        <v>391.01</v>
      </c>
      <c r="L140" s="1"/>
      <c r="M140" s="1">
        <f t="shared" si="10"/>
        <v>391.01</v>
      </c>
      <c r="N140" s="1"/>
    </row>
    <row r="141" spans="1:14" x14ac:dyDescent="0.25">
      <c r="A141" s="13">
        <v>134</v>
      </c>
      <c r="B141" s="14" t="s">
        <v>138</v>
      </c>
      <c r="C141" s="14"/>
      <c r="D141" s="14"/>
      <c r="E141" s="14">
        <f t="shared" si="9"/>
        <v>0</v>
      </c>
      <c r="F141" s="14"/>
      <c r="G141" s="14"/>
      <c r="H141" s="1"/>
      <c r="I141" s="1"/>
      <c r="J141" s="1">
        <v>239.72</v>
      </c>
      <c r="K141" s="14">
        <v>453.07</v>
      </c>
      <c r="L141" s="1"/>
      <c r="M141" s="1">
        <f t="shared" si="10"/>
        <v>453.07</v>
      </c>
      <c r="N141" s="1"/>
    </row>
    <row r="142" spans="1:14" x14ac:dyDescent="0.25">
      <c r="A142" s="13">
        <v>135</v>
      </c>
      <c r="B142" s="14" t="s">
        <v>139</v>
      </c>
      <c r="C142" s="14"/>
      <c r="D142" s="14"/>
      <c r="E142" s="14">
        <f t="shared" si="9"/>
        <v>0</v>
      </c>
      <c r="F142" s="14"/>
      <c r="G142" s="14"/>
      <c r="H142" s="1"/>
      <c r="I142" s="1"/>
      <c r="J142" s="1">
        <v>240.04</v>
      </c>
      <c r="K142" s="14">
        <v>453.68</v>
      </c>
      <c r="L142" s="1"/>
      <c r="M142" s="1">
        <f t="shared" si="10"/>
        <v>453.68</v>
      </c>
      <c r="N142" s="1"/>
    </row>
    <row r="143" spans="1:14" x14ac:dyDescent="0.25">
      <c r="A143" s="13">
        <v>136</v>
      </c>
      <c r="B143" s="14" t="s">
        <v>140</v>
      </c>
      <c r="C143" s="14"/>
      <c r="D143" s="14"/>
      <c r="E143" s="14">
        <f t="shared" si="9"/>
        <v>0</v>
      </c>
      <c r="F143" s="14"/>
      <c r="G143" s="14"/>
      <c r="H143" s="1"/>
      <c r="I143" s="1"/>
      <c r="J143" s="1">
        <v>238.9</v>
      </c>
      <c r="K143" s="14">
        <v>451.52</v>
      </c>
      <c r="L143" s="1"/>
      <c r="M143" s="1">
        <f t="shared" si="10"/>
        <v>451.52</v>
      </c>
      <c r="N143" s="1"/>
    </row>
    <row r="144" spans="1:14" x14ac:dyDescent="0.25">
      <c r="A144" s="13">
        <v>137</v>
      </c>
      <c r="B144" s="14" t="s">
        <v>141</v>
      </c>
      <c r="C144" s="14">
        <v>1.2</v>
      </c>
      <c r="D144" s="14"/>
      <c r="E144" s="14">
        <f t="shared" si="9"/>
        <v>1.2</v>
      </c>
      <c r="F144" s="14">
        <v>51.72</v>
      </c>
      <c r="G144" s="14">
        <v>212.18</v>
      </c>
      <c r="H144" s="1"/>
      <c r="I144" s="1">
        <v>422.65</v>
      </c>
      <c r="J144" s="1"/>
      <c r="K144" s="14">
        <v>844.81</v>
      </c>
      <c r="L144" s="1"/>
      <c r="M144" s="1">
        <f t="shared" si="10"/>
        <v>844.81</v>
      </c>
      <c r="N144" s="1"/>
    </row>
    <row r="145" spans="1:14" x14ac:dyDescent="0.25">
      <c r="A145" s="13">
        <v>138</v>
      </c>
      <c r="B145" s="14" t="s">
        <v>142</v>
      </c>
      <c r="C145" s="14">
        <v>0.3</v>
      </c>
      <c r="D145" s="14"/>
      <c r="E145" s="14">
        <f t="shared" si="9"/>
        <v>0.3</v>
      </c>
      <c r="F145" s="14">
        <v>235.95</v>
      </c>
      <c r="G145" s="14">
        <v>484.64</v>
      </c>
      <c r="H145" s="1"/>
      <c r="I145" s="1"/>
      <c r="J145" s="1"/>
      <c r="K145" s="14">
        <v>915.97</v>
      </c>
      <c r="L145" s="1"/>
      <c r="M145" s="1">
        <f t="shared" si="10"/>
        <v>915.97</v>
      </c>
      <c r="N145" s="1"/>
    </row>
    <row r="146" spans="1:14" x14ac:dyDescent="0.25">
      <c r="A146" s="13">
        <v>139</v>
      </c>
      <c r="B146" s="14" t="s">
        <v>143</v>
      </c>
      <c r="C146" s="14"/>
      <c r="D146" s="14">
        <v>0.7</v>
      </c>
      <c r="E146" s="14">
        <f t="shared" si="9"/>
        <v>0.7</v>
      </c>
      <c r="F146" s="14">
        <v>30.17</v>
      </c>
      <c r="G146" s="14">
        <v>123.77</v>
      </c>
      <c r="H146" s="1"/>
      <c r="I146" s="1"/>
      <c r="J146" s="1"/>
      <c r="K146" s="14">
        <v>233.93</v>
      </c>
      <c r="L146" s="1"/>
      <c r="M146" s="1">
        <f t="shared" si="10"/>
        <v>233.93</v>
      </c>
      <c r="N146" s="1"/>
    </row>
    <row r="147" spans="1:14" x14ac:dyDescent="0.25">
      <c r="A147" s="13">
        <v>140</v>
      </c>
      <c r="B147" s="14" t="s">
        <v>144</v>
      </c>
      <c r="C147" s="14"/>
      <c r="D147" s="14"/>
      <c r="E147" s="14">
        <f t="shared" si="9"/>
        <v>0</v>
      </c>
      <c r="F147" s="14"/>
      <c r="G147" s="14"/>
      <c r="H147" s="1"/>
      <c r="I147" s="1"/>
      <c r="J147" s="1"/>
      <c r="K147" s="14"/>
      <c r="L147" s="1"/>
      <c r="M147" s="1">
        <f t="shared" si="10"/>
        <v>0</v>
      </c>
      <c r="N147" s="1"/>
    </row>
    <row r="148" spans="1:14" x14ac:dyDescent="0.25">
      <c r="A148" s="13">
        <v>141</v>
      </c>
      <c r="B148" s="14" t="s">
        <v>145</v>
      </c>
      <c r="C148" s="14"/>
      <c r="D148" s="14"/>
      <c r="E148" s="14">
        <f t="shared" si="9"/>
        <v>0</v>
      </c>
      <c r="F148" s="14"/>
      <c r="G148" s="14"/>
      <c r="H148" s="1"/>
      <c r="I148" s="1"/>
      <c r="J148" s="1"/>
      <c r="K148" s="14"/>
      <c r="L148" s="1"/>
      <c r="M148" s="1">
        <f t="shared" si="10"/>
        <v>0</v>
      </c>
      <c r="N148" s="1"/>
    </row>
    <row r="149" spans="1:14" x14ac:dyDescent="0.25">
      <c r="A149" s="13">
        <v>142</v>
      </c>
      <c r="B149" s="14" t="s">
        <v>146</v>
      </c>
      <c r="C149" s="14">
        <v>2.7</v>
      </c>
      <c r="D149" s="14"/>
      <c r="E149" s="14">
        <f t="shared" si="9"/>
        <v>2.7</v>
      </c>
      <c r="F149" s="14">
        <v>116.37</v>
      </c>
      <c r="G149" s="14">
        <v>477.41</v>
      </c>
      <c r="H149" s="1"/>
      <c r="I149" s="1">
        <v>1267.95</v>
      </c>
      <c r="J149" s="1"/>
      <c r="K149" s="14">
        <v>2233.66</v>
      </c>
      <c r="L149" s="1">
        <v>240.86</v>
      </c>
      <c r="M149" s="1">
        <f t="shared" si="10"/>
        <v>2474.52</v>
      </c>
      <c r="N149" s="1"/>
    </row>
    <row r="150" spans="1:14" x14ac:dyDescent="0.25">
      <c r="A150" s="13">
        <v>143</v>
      </c>
      <c r="B150" s="14" t="s">
        <v>147</v>
      </c>
      <c r="C150" s="14">
        <v>0.5</v>
      </c>
      <c r="D150" s="14">
        <v>1</v>
      </c>
      <c r="E150" s="14">
        <v>4.5</v>
      </c>
      <c r="F150" s="14">
        <v>193.95</v>
      </c>
      <c r="G150" s="14">
        <v>795.69</v>
      </c>
      <c r="H150" s="1"/>
      <c r="I150" s="1">
        <v>1267.96</v>
      </c>
      <c r="J150" s="1"/>
      <c r="K150" s="14">
        <v>2835.19</v>
      </c>
      <c r="L150" s="1"/>
      <c r="M150" s="1">
        <f t="shared" si="10"/>
        <v>2835.19</v>
      </c>
      <c r="N150" s="1"/>
    </row>
    <row r="151" spans="1:14" x14ac:dyDescent="0.25">
      <c r="A151" s="13">
        <v>144</v>
      </c>
      <c r="B151" s="14" t="s">
        <v>148</v>
      </c>
      <c r="C151" s="14"/>
      <c r="D151" s="14"/>
      <c r="E151" s="14">
        <f t="shared" si="9"/>
        <v>0</v>
      </c>
      <c r="F151" s="14"/>
      <c r="G151" s="14"/>
      <c r="H151" s="1"/>
      <c r="I151" s="1"/>
      <c r="J151" s="1"/>
      <c r="K151" s="14"/>
      <c r="L151" s="1"/>
      <c r="M151" s="1">
        <f t="shared" si="10"/>
        <v>0</v>
      </c>
      <c r="N151" s="1"/>
    </row>
    <row r="152" spans="1:14" x14ac:dyDescent="0.25">
      <c r="A152" s="13">
        <v>145</v>
      </c>
      <c r="B152" s="14" t="s">
        <v>149</v>
      </c>
      <c r="C152" s="14">
        <v>11.7</v>
      </c>
      <c r="D152" s="14">
        <v>0.3</v>
      </c>
      <c r="E152" s="14">
        <f t="shared" si="9"/>
        <v>12</v>
      </c>
      <c r="F152" s="14">
        <v>1188.25</v>
      </c>
      <c r="G152" s="14">
        <v>3420.46</v>
      </c>
      <c r="H152" s="1"/>
      <c r="I152" s="1">
        <v>9720.9500000000007</v>
      </c>
      <c r="J152" s="1"/>
      <c r="K152" s="14">
        <v>16671.669999999998</v>
      </c>
      <c r="L152" s="1">
        <v>2359.14</v>
      </c>
      <c r="M152" s="1">
        <f t="shared" si="10"/>
        <v>19030.809999999998</v>
      </c>
      <c r="N152" s="1"/>
    </row>
    <row r="153" spans="1:14" x14ac:dyDescent="0.25">
      <c r="A153" s="13">
        <v>146</v>
      </c>
      <c r="B153" s="14" t="s">
        <v>150</v>
      </c>
      <c r="C153" s="14"/>
      <c r="D153" s="14"/>
      <c r="E153" s="14">
        <f t="shared" si="9"/>
        <v>0</v>
      </c>
      <c r="F153" s="14"/>
      <c r="G153" s="14"/>
      <c r="H153" s="1"/>
      <c r="I153" s="1"/>
      <c r="J153" s="1"/>
      <c r="K153" s="14"/>
      <c r="L153" s="1"/>
      <c r="M153" s="1">
        <f t="shared" si="10"/>
        <v>0</v>
      </c>
      <c r="N153" s="1"/>
    </row>
    <row r="154" spans="1:14" x14ac:dyDescent="0.25">
      <c r="A154" s="13">
        <v>147</v>
      </c>
      <c r="B154" s="14" t="s">
        <v>151</v>
      </c>
      <c r="C154" s="14">
        <v>5.74</v>
      </c>
      <c r="D154" s="14">
        <v>0.3</v>
      </c>
      <c r="E154" s="14">
        <f t="shared" si="9"/>
        <v>6.04</v>
      </c>
      <c r="F154" s="14">
        <v>1007.13</v>
      </c>
      <c r="G154" s="14">
        <v>2513.23</v>
      </c>
      <c r="H154" s="1"/>
      <c r="I154" s="1">
        <v>422.65</v>
      </c>
      <c r="J154" s="1"/>
      <c r="K154" s="14">
        <v>5193.78</v>
      </c>
      <c r="L154" s="1"/>
      <c r="M154" s="1">
        <f t="shared" si="10"/>
        <v>5193.78</v>
      </c>
      <c r="N154" s="1"/>
    </row>
    <row r="155" spans="1:14" x14ac:dyDescent="0.25">
      <c r="A155" s="13">
        <v>148</v>
      </c>
      <c r="B155" s="14" t="s">
        <v>152</v>
      </c>
      <c r="C155" s="14"/>
      <c r="D155" s="14"/>
      <c r="E155" s="14">
        <f t="shared" si="9"/>
        <v>0</v>
      </c>
      <c r="F155" s="14"/>
      <c r="G155" s="14"/>
      <c r="H155" s="1"/>
      <c r="I155" s="1"/>
      <c r="J155" s="1"/>
      <c r="K155" s="14"/>
      <c r="L155" s="1"/>
      <c r="M155" s="1">
        <f t="shared" si="10"/>
        <v>0</v>
      </c>
      <c r="N155" s="1"/>
    </row>
    <row r="156" spans="1:14" x14ac:dyDescent="0.25">
      <c r="A156" s="13">
        <v>149</v>
      </c>
      <c r="B156" s="14" t="s">
        <v>153</v>
      </c>
      <c r="C156" s="14">
        <v>5.38</v>
      </c>
      <c r="D156" s="14">
        <v>0.3</v>
      </c>
      <c r="E156" s="14">
        <f t="shared" si="9"/>
        <v>5.68</v>
      </c>
      <c r="F156" s="14">
        <v>1550.56</v>
      </c>
      <c r="G156" s="14">
        <v>3531.25</v>
      </c>
      <c r="H156" s="1"/>
      <c r="I156" s="1">
        <v>1267.95</v>
      </c>
      <c r="J156" s="1"/>
      <c r="K156" s="14">
        <v>8005.41</v>
      </c>
      <c r="L156" s="1"/>
      <c r="M156" s="1">
        <f t="shared" si="10"/>
        <v>8005.41</v>
      </c>
      <c r="N156" s="1"/>
    </row>
    <row r="157" spans="1:14" x14ac:dyDescent="0.25">
      <c r="A157" s="13">
        <v>150</v>
      </c>
      <c r="B157" s="14" t="s">
        <v>154</v>
      </c>
      <c r="C157" s="14">
        <v>1.5</v>
      </c>
      <c r="D157" s="14">
        <v>2.2999999999999998</v>
      </c>
      <c r="E157" s="14">
        <f t="shared" si="9"/>
        <v>3.8</v>
      </c>
      <c r="F157" s="14">
        <v>1386.61</v>
      </c>
      <c r="G157" s="14">
        <v>3038.36</v>
      </c>
      <c r="H157" s="1"/>
      <c r="I157" s="1">
        <v>422.65</v>
      </c>
      <c r="J157" s="1"/>
      <c r="K157" s="14">
        <v>6186.28</v>
      </c>
      <c r="L157" s="1"/>
      <c r="M157" s="1">
        <f t="shared" si="10"/>
        <v>6186.28</v>
      </c>
      <c r="N157" s="1"/>
    </row>
    <row r="158" spans="1:14" x14ac:dyDescent="0.25">
      <c r="A158" s="13">
        <v>151</v>
      </c>
      <c r="B158" s="14" t="s">
        <v>155</v>
      </c>
      <c r="C158" s="14">
        <v>1.9</v>
      </c>
      <c r="D158" s="14">
        <v>0.3</v>
      </c>
      <c r="E158" s="14">
        <f t="shared" si="9"/>
        <v>2.1999999999999997</v>
      </c>
      <c r="F158" s="14">
        <v>673.81</v>
      </c>
      <c r="G158" s="14">
        <v>1509.48</v>
      </c>
      <c r="H158" s="1"/>
      <c r="I158" s="1">
        <v>845.3</v>
      </c>
      <c r="J158" s="1"/>
      <c r="K158" s="14">
        <v>3740.47</v>
      </c>
      <c r="L158" s="1"/>
      <c r="M158" s="1">
        <f t="shared" si="10"/>
        <v>3740.47</v>
      </c>
      <c r="N158" s="1"/>
    </row>
    <row r="159" spans="1:14" x14ac:dyDescent="0.25">
      <c r="A159" s="13">
        <v>152</v>
      </c>
      <c r="B159" s="14" t="s">
        <v>156</v>
      </c>
      <c r="C159" s="14"/>
      <c r="D159" s="14"/>
      <c r="E159" s="14">
        <f t="shared" si="9"/>
        <v>0</v>
      </c>
      <c r="F159" s="14"/>
      <c r="G159" s="14"/>
      <c r="H159" s="1"/>
      <c r="I159" s="1"/>
      <c r="J159" s="1"/>
      <c r="K159" s="1"/>
      <c r="L159" s="1"/>
      <c r="M159" s="1">
        <f t="shared" si="10"/>
        <v>0</v>
      </c>
      <c r="N159" s="1"/>
    </row>
    <row r="160" spans="1:14" x14ac:dyDescent="0.25">
      <c r="A160" s="13">
        <v>153</v>
      </c>
      <c r="B160" s="14" t="s">
        <v>157</v>
      </c>
      <c r="C160" s="14"/>
      <c r="D160" s="14"/>
      <c r="E160" s="14">
        <f t="shared" si="9"/>
        <v>0</v>
      </c>
      <c r="F160" s="14"/>
      <c r="G160" s="14"/>
      <c r="H160" s="1"/>
      <c r="I160" s="1"/>
      <c r="J160" s="1"/>
      <c r="K160" s="1"/>
      <c r="L160" s="1"/>
      <c r="M160" s="1">
        <f t="shared" si="10"/>
        <v>0</v>
      </c>
      <c r="N160" s="1"/>
    </row>
    <row r="161" spans="1:14" x14ac:dyDescent="0.25">
      <c r="A161" s="13">
        <v>154</v>
      </c>
      <c r="B161" s="14" t="s">
        <v>158</v>
      </c>
      <c r="C161" s="14"/>
      <c r="D161" s="14"/>
      <c r="E161" s="14">
        <f t="shared" si="9"/>
        <v>0</v>
      </c>
      <c r="F161" s="14"/>
      <c r="G161" s="14"/>
      <c r="H161" s="1"/>
      <c r="I161" s="1"/>
      <c r="J161" s="1"/>
      <c r="K161" s="1"/>
      <c r="L161" s="1"/>
      <c r="M161" s="1">
        <f t="shared" si="10"/>
        <v>0</v>
      </c>
      <c r="N161" s="1"/>
    </row>
    <row r="162" spans="1:14" x14ac:dyDescent="0.25">
      <c r="A162" s="13">
        <v>155</v>
      </c>
      <c r="B162" s="14" t="s">
        <v>159</v>
      </c>
      <c r="C162" s="14"/>
      <c r="D162" s="14"/>
      <c r="E162" s="14">
        <f t="shared" si="9"/>
        <v>0</v>
      </c>
      <c r="F162" s="14"/>
      <c r="G162" s="14"/>
      <c r="H162" s="1"/>
      <c r="I162" s="1"/>
      <c r="J162" s="1"/>
      <c r="K162" s="1"/>
      <c r="L162" s="1"/>
      <c r="M162" s="1">
        <f t="shared" si="10"/>
        <v>0</v>
      </c>
      <c r="N162" s="1"/>
    </row>
    <row r="163" spans="1:14" x14ac:dyDescent="0.25">
      <c r="A163" s="13">
        <v>156</v>
      </c>
      <c r="B163" s="14" t="s">
        <v>160</v>
      </c>
      <c r="C163" s="14">
        <v>90.32</v>
      </c>
      <c r="D163" s="14">
        <v>0.8</v>
      </c>
      <c r="E163" s="14">
        <f t="shared" si="9"/>
        <v>91.11999999999999</v>
      </c>
      <c r="F163" s="14">
        <v>4883.6499999999996</v>
      </c>
      <c r="G163" s="14">
        <v>15660.89</v>
      </c>
      <c r="H163" s="1">
        <v>11.73</v>
      </c>
      <c r="I163" s="1">
        <v>1267.95</v>
      </c>
      <c r="J163" s="1"/>
      <c r="K163" s="1">
        <v>29493.32</v>
      </c>
      <c r="L163" s="1">
        <v>30.15</v>
      </c>
      <c r="M163" s="1">
        <f t="shared" si="10"/>
        <v>29523.47</v>
      </c>
      <c r="N163" s="11">
        <v>1973.14</v>
      </c>
    </row>
    <row r="164" spans="1:14" x14ac:dyDescent="0.25">
      <c r="A164" s="13">
        <v>157</v>
      </c>
      <c r="B164" s="14" t="s">
        <v>161</v>
      </c>
      <c r="C164" s="14">
        <v>35.68</v>
      </c>
      <c r="D164" s="14">
        <v>0.4</v>
      </c>
      <c r="E164" s="14">
        <f t="shared" si="9"/>
        <v>36.08</v>
      </c>
      <c r="F164" s="14">
        <v>3696.7</v>
      </c>
      <c r="G164" s="14">
        <v>9612.83</v>
      </c>
      <c r="H164" s="1">
        <v>9.4</v>
      </c>
      <c r="I164" s="1">
        <v>6339.75</v>
      </c>
      <c r="J164" s="1"/>
      <c r="K164" s="1">
        <v>24842.75</v>
      </c>
      <c r="L164" s="1">
        <v>60.3</v>
      </c>
      <c r="M164" s="1">
        <f t="shared" si="10"/>
        <v>24903.05</v>
      </c>
      <c r="N164" s="1"/>
    </row>
    <row r="165" spans="1:14" x14ac:dyDescent="0.25">
      <c r="A165" s="13">
        <v>158</v>
      </c>
      <c r="B165" s="14" t="s">
        <v>162</v>
      </c>
      <c r="C165" s="14"/>
      <c r="D165" s="14"/>
      <c r="E165" s="14"/>
      <c r="F165" s="14"/>
      <c r="G165" s="14"/>
      <c r="H165" s="1"/>
      <c r="I165" s="1"/>
      <c r="J165" s="1"/>
      <c r="K165" s="1"/>
      <c r="L165" s="1"/>
      <c r="M165" s="1">
        <f t="shared" si="10"/>
        <v>0</v>
      </c>
      <c r="N165" s="1"/>
    </row>
    <row r="166" spans="1:14" x14ac:dyDescent="0.25">
      <c r="A166" s="13">
        <v>159</v>
      </c>
      <c r="B166" s="14" t="s">
        <v>163</v>
      </c>
      <c r="C166" s="14">
        <v>0.4</v>
      </c>
      <c r="D166" s="14"/>
      <c r="E166" s="14">
        <f t="shared" si="9"/>
        <v>0.4</v>
      </c>
      <c r="F166" s="14">
        <v>17.239999999999998</v>
      </c>
      <c r="G166" s="14">
        <v>70.73</v>
      </c>
      <c r="H166" s="1"/>
      <c r="I166" s="1"/>
      <c r="J166" s="1"/>
      <c r="K166" s="14">
        <v>133.68</v>
      </c>
      <c r="L166" s="1"/>
      <c r="M166" s="1">
        <f t="shared" si="10"/>
        <v>133.68</v>
      </c>
      <c r="N166" s="1"/>
    </row>
    <row r="167" spans="1:14" x14ac:dyDescent="0.25">
      <c r="A167" s="13">
        <v>160</v>
      </c>
      <c r="B167" s="14" t="s">
        <v>164</v>
      </c>
      <c r="C167" s="14"/>
      <c r="D167" s="14"/>
      <c r="E167" s="14">
        <f t="shared" si="9"/>
        <v>0</v>
      </c>
      <c r="F167" s="14"/>
      <c r="G167" s="14"/>
      <c r="H167" s="1"/>
      <c r="I167" s="1"/>
      <c r="J167" s="1"/>
      <c r="K167" s="1"/>
      <c r="L167" s="1"/>
      <c r="M167" s="1">
        <f t="shared" si="10"/>
        <v>0</v>
      </c>
      <c r="N167" s="1"/>
    </row>
    <row r="168" spans="1:14" x14ac:dyDescent="0.25">
      <c r="A168" s="13">
        <v>161</v>
      </c>
      <c r="B168" s="14" t="s">
        <v>198</v>
      </c>
      <c r="C168" s="14">
        <v>8.5</v>
      </c>
      <c r="D168" s="14"/>
      <c r="E168" s="14">
        <f t="shared" si="9"/>
        <v>8.5</v>
      </c>
      <c r="F168" s="14">
        <v>366.35</v>
      </c>
      <c r="G168" s="14">
        <v>1073.55</v>
      </c>
      <c r="H168" s="1">
        <v>9.4</v>
      </c>
      <c r="I168" s="1"/>
      <c r="J168" s="1"/>
      <c r="K168" s="14">
        <v>2046.77</v>
      </c>
      <c r="L168" s="1"/>
      <c r="M168" s="1">
        <f t="shared" si="10"/>
        <v>2046.77</v>
      </c>
      <c r="N168" s="1"/>
    </row>
    <row r="169" spans="1:14" x14ac:dyDescent="0.25">
      <c r="A169" s="13">
        <v>162</v>
      </c>
      <c r="B169" s="14" t="s">
        <v>165</v>
      </c>
      <c r="C169" s="14">
        <v>8.5</v>
      </c>
      <c r="D169" s="14"/>
      <c r="E169" s="14">
        <f t="shared" si="9"/>
        <v>8.5</v>
      </c>
      <c r="F169" s="14">
        <v>366.35</v>
      </c>
      <c r="G169" s="14">
        <v>1073.55</v>
      </c>
      <c r="H169" s="1">
        <v>9.4</v>
      </c>
      <c r="I169" s="1"/>
      <c r="J169" s="1"/>
      <c r="K169" s="14">
        <v>2046.77</v>
      </c>
      <c r="L169" s="1"/>
      <c r="M169" s="1">
        <f t="shared" si="10"/>
        <v>2046.77</v>
      </c>
      <c r="N169" s="1"/>
    </row>
    <row r="170" spans="1:14" x14ac:dyDescent="0.25">
      <c r="A170" s="13">
        <v>163</v>
      </c>
      <c r="B170" s="14" t="s">
        <v>166</v>
      </c>
      <c r="C170" s="14"/>
      <c r="D170" s="14">
        <v>0.5</v>
      </c>
      <c r="E170" s="14">
        <f t="shared" si="9"/>
        <v>0.5</v>
      </c>
      <c r="F170" s="14">
        <v>21.55</v>
      </c>
      <c r="G170" s="14">
        <v>88.41</v>
      </c>
      <c r="H170" s="1"/>
      <c r="I170" s="1"/>
      <c r="J170" s="1"/>
      <c r="K170" s="14">
        <v>167.09</v>
      </c>
      <c r="L170" s="1"/>
      <c r="M170" s="1">
        <f t="shared" si="10"/>
        <v>167.09</v>
      </c>
      <c r="N170" s="1"/>
    </row>
    <row r="171" spans="1:14" x14ac:dyDescent="0.25">
      <c r="A171" s="13">
        <v>164</v>
      </c>
      <c r="B171" s="14" t="s">
        <v>167</v>
      </c>
      <c r="C171" s="14">
        <v>5.74</v>
      </c>
      <c r="D171" s="14">
        <v>0.4</v>
      </c>
      <c r="E171" s="14">
        <f t="shared" ref="E171" si="11">SUM(C171:D171)</f>
        <v>6.1400000000000006</v>
      </c>
      <c r="F171" s="14">
        <v>264.63</v>
      </c>
      <c r="G171" s="14">
        <v>1085.67</v>
      </c>
      <c r="H171" s="1"/>
      <c r="I171" s="1">
        <v>2958.55</v>
      </c>
      <c r="J171" s="1"/>
      <c r="K171" s="25">
        <v>5158.3999999999996</v>
      </c>
      <c r="L171" s="1">
        <v>464.73</v>
      </c>
      <c r="M171" s="1">
        <f t="shared" si="10"/>
        <v>5623.1299999999992</v>
      </c>
      <c r="N171" s="1"/>
    </row>
    <row r="172" spans="1:14" x14ac:dyDescent="0.25">
      <c r="A172" s="13">
        <v>165</v>
      </c>
      <c r="B172" s="14" t="s">
        <v>168</v>
      </c>
      <c r="C172" s="14"/>
      <c r="D172" s="14"/>
      <c r="E172" s="14">
        <f t="shared" si="9"/>
        <v>0</v>
      </c>
      <c r="F172" s="14"/>
      <c r="G172" s="14"/>
      <c r="H172" s="1"/>
      <c r="I172" s="1"/>
      <c r="J172" s="1"/>
      <c r="K172" s="1"/>
      <c r="L172" s="1"/>
      <c r="M172" s="1">
        <f t="shared" si="10"/>
        <v>0</v>
      </c>
      <c r="N172" s="1"/>
    </row>
    <row r="173" spans="1:14" x14ac:dyDescent="0.25">
      <c r="A173" s="14"/>
      <c r="B173" s="14"/>
      <c r="C173" s="14"/>
      <c r="D173" s="14"/>
      <c r="E173" s="14"/>
      <c r="F173" s="14"/>
      <c r="G173" s="14"/>
      <c r="H173" s="1"/>
      <c r="I173" s="1"/>
      <c r="J173" s="1"/>
      <c r="K173" s="1"/>
      <c r="L173" s="1"/>
      <c r="M173" s="1"/>
      <c r="N173" s="1"/>
    </row>
    <row r="174" spans="1:14" x14ac:dyDescent="0.25">
      <c r="A174" s="14"/>
      <c r="B174" s="14" t="s">
        <v>169</v>
      </c>
      <c r="C174" s="13">
        <f t="shared" ref="C174:N174" si="12">SUM(C8:C173)</f>
        <v>508.36000000000007</v>
      </c>
      <c r="D174" s="19">
        <f t="shared" si="12"/>
        <v>30.450000000000006</v>
      </c>
      <c r="E174" s="18">
        <f t="shared" si="12"/>
        <v>553.81000000000006</v>
      </c>
      <c r="F174" s="19">
        <f t="shared" si="12"/>
        <v>54453.909999999989</v>
      </c>
      <c r="G174" s="18">
        <f t="shared" si="12"/>
        <v>142332.32999999996</v>
      </c>
      <c r="H174" s="13">
        <f t="shared" si="12"/>
        <v>901.11999999999978</v>
      </c>
      <c r="I174" s="13">
        <f t="shared" si="12"/>
        <v>44378.250000000007</v>
      </c>
      <c r="J174" s="13">
        <f t="shared" si="12"/>
        <v>4595.8099999999995</v>
      </c>
      <c r="K174" s="19">
        <f t="shared" si="12"/>
        <v>311590.61000000004</v>
      </c>
      <c r="L174" s="18">
        <f t="shared" si="12"/>
        <v>50796.69000000001</v>
      </c>
      <c r="M174" s="20">
        <f t="shared" si="12"/>
        <v>362387.3</v>
      </c>
      <c r="N174" s="11">
        <f t="shared" si="12"/>
        <v>2081.4</v>
      </c>
    </row>
    <row r="175" spans="1:14" x14ac:dyDescent="0.25">
      <c r="G175" s="17"/>
      <c r="H175" s="17"/>
      <c r="I175" s="17"/>
      <c r="J175" s="17"/>
      <c r="K175" s="17"/>
    </row>
    <row r="176" spans="1:14" x14ac:dyDescent="0.25">
      <c r="G176" s="17"/>
      <c r="H176" s="17"/>
      <c r="I176" s="17"/>
      <c r="J176" s="17"/>
      <c r="K176" s="17"/>
    </row>
    <row r="179" spans="2:8" x14ac:dyDescent="0.25">
      <c r="B179" t="s">
        <v>199</v>
      </c>
      <c r="H179" t="s">
        <v>200</v>
      </c>
    </row>
    <row r="180" spans="2:8" x14ac:dyDescent="0.25">
      <c r="B180" t="s">
        <v>201</v>
      </c>
      <c r="H180" t="s">
        <v>202</v>
      </c>
    </row>
  </sheetData>
  <mergeCells count="2">
    <mergeCell ref="A1:N1"/>
    <mergeCell ref="C3:E3"/>
  </mergeCells>
  <printOptions horizontalCentered="1"/>
  <pageMargins left="0" right="0" top="0.39370078740157483" bottom="0" header="0" footer="0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0"/>
  <sheetViews>
    <sheetView workbookViewId="0">
      <pane xSplit="2" ySplit="6" topLeftCell="I162" activePane="bottomRight" state="frozen"/>
      <selection pane="topRight" activeCell="C1" sqref="C1"/>
      <selection pane="bottomLeft" activeCell="A7" sqref="A7"/>
      <selection pane="bottomRight" activeCell="M163" sqref="M163"/>
    </sheetView>
  </sheetViews>
  <sheetFormatPr defaultRowHeight="15" x14ac:dyDescent="0.25"/>
  <cols>
    <col min="1" max="1" width="4" customWidth="1"/>
    <col min="2" max="2" width="36.7109375" customWidth="1"/>
    <col min="3" max="3" width="7.42578125" customWidth="1"/>
    <col min="4" max="4" width="6" customWidth="1"/>
    <col min="5" max="5" width="7.28515625" customWidth="1"/>
    <col min="7" max="7" width="9.5703125" customWidth="1"/>
    <col min="9" max="9" width="10.140625" customWidth="1"/>
    <col min="11" max="11" width="10.28515625" customWidth="1"/>
    <col min="12" max="12" width="8" customWidth="1"/>
    <col min="13" max="13" width="10.140625" customWidth="1"/>
    <col min="14" max="14" width="7.140625" customWidth="1"/>
  </cols>
  <sheetData>
    <row r="1" spans="1:14" x14ac:dyDescent="0.25">
      <c r="A1" s="43" t="s">
        <v>225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3" spans="1:14" x14ac:dyDescent="0.25">
      <c r="A3" s="8" t="s">
        <v>0</v>
      </c>
      <c r="B3" s="3" t="s">
        <v>1</v>
      </c>
      <c r="C3" s="40" t="s">
        <v>170</v>
      </c>
      <c r="D3" s="41"/>
      <c r="E3" s="42"/>
      <c r="F3" s="5" t="s">
        <v>171</v>
      </c>
      <c r="G3" s="5" t="s">
        <v>172</v>
      </c>
      <c r="H3" s="5" t="s">
        <v>203</v>
      </c>
      <c r="I3" s="5" t="s">
        <v>203</v>
      </c>
      <c r="J3" s="5" t="s">
        <v>174</v>
      </c>
      <c r="K3" s="5" t="s">
        <v>175</v>
      </c>
      <c r="L3" s="5"/>
      <c r="M3" s="5" t="s">
        <v>175</v>
      </c>
      <c r="N3" s="5" t="s">
        <v>176</v>
      </c>
    </row>
    <row r="4" spans="1:14" x14ac:dyDescent="0.25">
      <c r="A4" s="9" t="s">
        <v>2</v>
      </c>
      <c r="B4" s="4"/>
      <c r="C4" s="5" t="s">
        <v>177</v>
      </c>
      <c r="D4" s="5" t="s">
        <v>178</v>
      </c>
      <c r="E4" s="5" t="s">
        <v>179</v>
      </c>
      <c r="F4" s="6" t="s">
        <v>180</v>
      </c>
      <c r="G4" s="6" t="s">
        <v>181</v>
      </c>
      <c r="H4" s="6" t="s">
        <v>182</v>
      </c>
      <c r="I4" s="6" t="s">
        <v>183</v>
      </c>
      <c r="J4" s="6" t="s">
        <v>184</v>
      </c>
      <c r="K4" s="6" t="s">
        <v>185</v>
      </c>
      <c r="L4" s="6" t="s">
        <v>186</v>
      </c>
      <c r="M4" s="6" t="s">
        <v>185</v>
      </c>
      <c r="N4" s="6" t="s">
        <v>180</v>
      </c>
    </row>
    <row r="5" spans="1:14" x14ac:dyDescent="0.25">
      <c r="A5" s="9"/>
      <c r="B5" s="4"/>
      <c r="C5" s="6" t="s">
        <v>187</v>
      </c>
      <c r="D5" s="6" t="s">
        <v>188</v>
      </c>
      <c r="E5" s="6"/>
      <c r="F5" s="6" t="s">
        <v>189</v>
      </c>
      <c r="G5" s="6" t="s">
        <v>190</v>
      </c>
      <c r="H5" s="6" t="s">
        <v>191</v>
      </c>
      <c r="I5" s="6" t="s">
        <v>204</v>
      </c>
      <c r="J5" s="6" t="s">
        <v>193</v>
      </c>
      <c r="K5" s="6" t="s">
        <v>194</v>
      </c>
      <c r="L5" s="6"/>
      <c r="M5" s="6" t="s">
        <v>194</v>
      </c>
      <c r="N5" s="6" t="s">
        <v>195</v>
      </c>
    </row>
    <row r="6" spans="1:14" x14ac:dyDescent="0.25">
      <c r="A6" s="10"/>
      <c r="B6" s="2"/>
      <c r="C6" s="7"/>
      <c r="D6" s="7"/>
      <c r="E6" s="7"/>
      <c r="F6" s="7" t="s">
        <v>190</v>
      </c>
      <c r="G6" s="7"/>
      <c r="H6" s="7"/>
      <c r="I6" s="7" t="s">
        <v>190</v>
      </c>
      <c r="J6" s="7" t="s">
        <v>190</v>
      </c>
      <c r="K6" s="7" t="s">
        <v>190</v>
      </c>
      <c r="L6" s="7"/>
      <c r="M6" s="7" t="s">
        <v>190</v>
      </c>
      <c r="N6" s="7" t="s">
        <v>190</v>
      </c>
    </row>
    <row r="7" spans="1:14" x14ac:dyDescent="0.25">
      <c r="A7" s="2"/>
      <c r="B7" s="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A8" s="13">
        <v>1</v>
      </c>
      <c r="B8" s="14" t="s">
        <v>3</v>
      </c>
      <c r="C8" s="14"/>
      <c r="D8" s="14"/>
      <c r="E8" s="14">
        <f>SUM(C8:D8)</f>
        <v>0</v>
      </c>
      <c r="F8" s="14">
        <v>377.27</v>
      </c>
      <c r="G8" s="14">
        <v>730.1</v>
      </c>
      <c r="H8" s="14"/>
      <c r="I8" s="14"/>
      <c r="J8" s="14"/>
      <c r="K8" s="14">
        <v>1379.89</v>
      </c>
      <c r="L8" s="14"/>
      <c r="M8" s="14">
        <f>K8+L8</f>
        <v>1379.89</v>
      </c>
      <c r="N8" s="14"/>
    </row>
    <row r="9" spans="1:14" x14ac:dyDescent="0.25">
      <c r="A9" s="13">
        <v>2</v>
      </c>
      <c r="B9" s="14" t="s">
        <v>4</v>
      </c>
      <c r="C9" s="14"/>
      <c r="D9" s="14"/>
      <c r="E9" s="14">
        <f t="shared" ref="E9:E72" si="0">SUM(C9:D9)</f>
        <v>0</v>
      </c>
      <c r="F9" s="14">
        <v>267.27</v>
      </c>
      <c r="G9" s="14">
        <v>517.23</v>
      </c>
      <c r="H9" s="14"/>
      <c r="I9" s="14"/>
      <c r="J9" s="14"/>
      <c r="K9" s="14">
        <v>977.56</v>
      </c>
      <c r="L9" s="14"/>
      <c r="M9" s="14">
        <f t="shared" ref="M9:M71" si="1">K9+L9</f>
        <v>977.56</v>
      </c>
      <c r="N9" s="14"/>
    </row>
    <row r="10" spans="1:14" x14ac:dyDescent="0.25">
      <c r="A10" s="13">
        <v>3</v>
      </c>
      <c r="B10" s="14" t="s">
        <v>5</v>
      </c>
      <c r="C10" s="14"/>
      <c r="D10" s="14"/>
      <c r="E10" s="14">
        <f t="shared" si="0"/>
        <v>0</v>
      </c>
      <c r="F10" s="14">
        <v>218.71</v>
      </c>
      <c r="G10" s="14">
        <v>423.25</v>
      </c>
      <c r="H10" s="14"/>
      <c r="I10" s="14"/>
      <c r="J10" s="17"/>
      <c r="K10" s="14">
        <v>799.95</v>
      </c>
      <c r="L10" s="14"/>
      <c r="M10" s="14">
        <f t="shared" si="1"/>
        <v>799.95</v>
      </c>
      <c r="N10" s="14"/>
    </row>
    <row r="11" spans="1:14" x14ac:dyDescent="0.25">
      <c r="A11" s="13">
        <v>4</v>
      </c>
      <c r="B11" s="14" t="s">
        <v>6</v>
      </c>
      <c r="C11" s="14"/>
      <c r="D11" s="14"/>
      <c r="E11" s="14">
        <f t="shared" si="0"/>
        <v>0</v>
      </c>
      <c r="F11" s="14"/>
      <c r="G11" s="14"/>
      <c r="H11" s="14"/>
      <c r="I11" s="14"/>
      <c r="J11" s="14"/>
      <c r="K11" s="14"/>
      <c r="L11" s="14"/>
      <c r="M11" s="14">
        <f t="shared" si="1"/>
        <v>0</v>
      </c>
      <c r="N11" s="14"/>
    </row>
    <row r="12" spans="1:14" x14ac:dyDescent="0.25">
      <c r="A12" s="13">
        <v>5</v>
      </c>
      <c r="B12" s="14" t="s">
        <v>7</v>
      </c>
      <c r="C12" s="14"/>
      <c r="D12" s="14"/>
      <c r="E12" s="14">
        <f t="shared" si="0"/>
        <v>0</v>
      </c>
      <c r="F12" s="14"/>
      <c r="G12" s="14"/>
      <c r="H12" s="14"/>
      <c r="I12" s="14"/>
      <c r="J12" s="14"/>
      <c r="K12" s="14"/>
      <c r="L12" s="14"/>
      <c r="M12" s="14">
        <f t="shared" si="1"/>
        <v>0</v>
      </c>
      <c r="N12" s="14"/>
    </row>
    <row r="13" spans="1:14" x14ac:dyDescent="0.25">
      <c r="A13" s="13">
        <v>6</v>
      </c>
      <c r="B13" s="14" t="s">
        <v>8</v>
      </c>
      <c r="C13" s="14"/>
      <c r="D13" s="14"/>
      <c r="E13" s="14">
        <f t="shared" si="0"/>
        <v>0</v>
      </c>
      <c r="F13" s="14"/>
      <c r="G13" s="14"/>
      <c r="H13" s="14"/>
      <c r="I13" s="14"/>
      <c r="J13" s="14"/>
      <c r="K13" s="14"/>
      <c r="L13" s="14"/>
      <c r="M13" s="14">
        <f t="shared" si="1"/>
        <v>0</v>
      </c>
      <c r="N13" s="14"/>
    </row>
    <row r="14" spans="1:14" x14ac:dyDescent="0.25">
      <c r="A14" s="13">
        <v>7</v>
      </c>
      <c r="B14" s="14" t="s">
        <v>9</v>
      </c>
      <c r="C14" s="14">
        <v>108.93</v>
      </c>
      <c r="D14" s="14">
        <v>0.4</v>
      </c>
      <c r="E14" s="14">
        <v>109.33</v>
      </c>
      <c r="F14" s="14">
        <v>5834.73</v>
      </c>
      <c r="G14" s="14">
        <v>20123.310000000001</v>
      </c>
      <c r="H14" s="14">
        <v>18.8</v>
      </c>
      <c r="I14" s="14">
        <v>2477.3200000000002</v>
      </c>
      <c r="J14" s="14"/>
      <c r="K14" s="14">
        <v>40669.79</v>
      </c>
      <c r="L14" s="14"/>
      <c r="M14" s="14">
        <f t="shared" si="1"/>
        <v>40669.79</v>
      </c>
      <c r="N14" s="14"/>
    </row>
    <row r="15" spans="1:14" x14ac:dyDescent="0.25">
      <c r="A15" s="13">
        <v>8</v>
      </c>
      <c r="B15" s="14" t="s">
        <v>10</v>
      </c>
      <c r="C15" s="27">
        <v>93.01</v>
      </c>
      <c r="D15" s="27">
        <v>0.4</v>
      </c>
      <c r="E15" s="27">
        <f t="shared" si="0"/>
        <v>93.410000000000011</v>
      </c>
      <c r="F15" s="27">
        <v>6054.65</v>
      </c>
      <c r="G15" s="27">
        <v>19262.87</v>
      </c>
      <c r="H15" s="27">
        <v>9.4</v>
      </c>
      <c r="I15" s="27">
        <v>2064.4</v>
      </c>
      <c r="J15" s="27"/>
      <c r="K15" s="27">
        <v>38592.199999999997</v>
      </c>
      <c r="L15" s="27">
        <v>603.66</v>
      </c>
      <c r="M15" s="27">
        <f t="shared" si="1"/>
        <v>39195.86</v>
      </c>
      <c r="N15" s="14"/>
    </row>
    <row r="16" spans="1:14" x14ac:dyDescent="0.25">
      <c r="A16" s="13">
        <v>9</v>
      </c>
      <c r="B16" s="14" t="s">
        <v>11</v>
      </c>
      <c r="C16" s="27">
        <v>92.63</v>
      </c>
      <c r="D16" s="27">
        <v>0.4</v>
      </c>
      <c r="E16" s="27">
        <v>92.93</v>
      </c>
      <c r="F16" s="27">
        <v>4808.57</v>
      </c>
      <c r="G16" s="27">
        <v>16844.97</v>
      </c>
      <c r="H16" s="27">
        <v>146.4</v>
      </c>
      <c r="I16" s="27">
        <v>1651.52</v>
      </c>
      <c r="J16" s="28"/>
      <c r="K16" s="28">
        <v>33847.78</v>
      </c>
      <c r="L16" s="27">
        <v>3855.17</v>
      </c>
      <c r="M16" s="27">
        <f t="shared" si="1"/>
        <v>37702.949999999997</v>
      </c>
      <c r="N16" s="14"/>
    </row>
    <row r="17" spans="1:14" x14ac:dyDescent="0.25">
      <c r="A17" s="13">
        <v>10</v>
      </c>
      <c r="B17" s="14" t="s">
        <v>12</v>
      </c>
      <c r="C17" s="14">
        <v>101.62</v>
      </c>
      <c r="D17" s="14">
        <v>0.4</v>
      </c>
      <c r="E17" s="14">
        <f t="shared" si="0"/>
        <v>102.02000000000001</v>
      </c>
      <c r="F17" s="14">
        <v>5669.13</v>
      </c>
      <c r="G17" s="14">
        <v>19212.330000000002</v>
      </c>
      <c r="H17" s="14">
        <v>228.8</v>
      </c>
      <c r="I17" s="14">
        <v>2477.2800000000002</v>
      </c>
      <c r="J17" s="14"/>
      <c r="K17" s="14">
        <v>39344.879999999997</v>
      </c>
      <c r="L17" s="14"/>
      <c r="M17" s="14">
        <f t="shared" si="1"/>
        <v>39344.879999999997</v>
      </c>
      <c r="N17" s="14"/>
    </row>
    <row r="18" spans="1:14" x14ac:dyDescent="0.25">
      <c r="A18" s="13">
        <v>11</v>
      </c>
      <c r="B18" s="14" t="s">
        <v>13</v>
      </c>
      <c r="C18" s="14"/>
      <c r="D18" s="14"/>
      <c r="E18" s="14">
        <f t="shared" si="0"/>
        <v>0</v>
      </c>
      <c r="F18" s="14"/>
      <c r="G18" s="14"/>
      <c r="H18" s="14"/>
      <c r="I18" s="14"/>
      <c r="J18" s="14"/>
      <c r="K18" s="14"/>
      <c r="L18" s="14"/>
      <c r="M18" s="14">
        <f t="shared" si="1"/>
        <v>0</v>
      </c>
      <c r="N18" s="14"/>
    </row>
    <row r="19" spans="1:14" x14ac:dyDescent="0.25">
      <c r="A19" s="13">
        <v>12</v>
      </c>
      <c r="B19" s="14" t="s">
        <v>14</v>
      </c>
      <c r="C19" s="14"/>
      <c r="D19" s="14"/>
      <c r="E19" s="14">
        <f t="shared" si="0"/>
        <v>0</v>
      </c>
      <c r="F19" s="14"/>
      <c r="G19" s="14"/>
      <c r="H19" s="14"/>
      <c r="I19" s="14"/>
      <c r="J19" s="14"/>
      <c r="K19" s="14"/>
      <c r="L19" s="14"/>
      <c r="M19" s="14">
        <f t="shared" si="1"/>
        <v>0</v>
      </c>
      <c r="N19" s="14"/>
    </row>
    <row r="20" spans="1:14" x14ac:dyDescent="0.25">
      <c r="A20" s="13">
        <v>13</v>
      </c>
      <c r="B20" s="14" t="s">
        <v>15</v>
      </c>
      <c r="C20" s="14"/>
      <c r="D20" s="14"/>
      <c r="E20" s="14">
        <f t="shared" si="0"/>
        <v>0</v>
      </c>
      <c r="F20" s="14"/>
      <c r="G20" s="14"/>
      <c r="H20" s="14"/>
      <c r="I20" s="14"/>
      <c r="J20" s="14"/>
      <c r="K20" s="14"/>
      <c r="L20" s="14"/>
      <c r="M20" s="14">
        <f t="shared" si="1"/>
        <v>0</v>
      </c>
      <c r="N20" s="14"/>
    </row>
    <row r="21" spans="1:14" x14ac:dyDescent="0.25">
      <c r="A21" s="13">
        <v>14</v>
      </c>
      <c r="B21" s="14" t="s">
        <v>16</v>
      </c>
      <c r="C21" s="14">
        <v>8.6</v>
      </c>
      <c r="D21" s="14"/>
      <c r="E21" s="14">
        <f t="shared" si="0"/>
        <v>8.6</v>
      </c>
      <c r="F21" s="14">
        <v>1460.41</v>
      </c>
      <c r="G21" s="14">
        <v>3195.08</v>
      </c>
      <c r="H21" s="14">
        <v>9.4</v>
      </c>
      <c r="I21" s="14"/>
      <c r="J21" s="14"/>
      <c r="K21" s="14">
        <v>6056.47</v>
      </c>
      <c r="L21" s="14">
        <v>30.98</v>
      </c>
      <c r="M21" s="14">
        <f t="shared" si="1"/>
        <v>6087.45</v>
      </c>
      <c r="N21" s="14">
        <v>82.83</v>
      </c>
    </row>
    <row r="22" spans="1:14" x14ac:dyDescent="0.25">
      <c r="A22" s="13">
        <v>15</v>
      </c>
      <c r="B22" s="14" t="s">
        <v>17</v>
      </c>
      <c r="C22" s="14">
        <v>8.5</v>
      </c>
      <c r="D22" s="14"/>
      <c r="E22" s="14">
        <f t="shared" si="0"/>
        <v>8.5</v>
      </c>
      <c r="F22" s="14">
        <v>1732.64</v>
      </c>
      <c r="G22" s="14">
        <v>3717.62</v>
      </c>
      <c r="H22" s="14">
        <v>9.4</v>
      </c>
      <c r="I22" s="14"/>
      <c r="J22" s="14"/>
      <c r="K22" s="14">
        <v>7044.06</v>
      </c>
      <c r="L22" s="14"/>
      <c r="M22" s="14">
        <f t="shared" si="1"/>
        <v>7044.06</v>
      </c>
      <c r="N22" s="14"/>
    </row>
    <row r="23" spans="1:14" x14ac:dyDescent="0.25">
      <c r="A23" s="13">
        <v>16</v>
      </c>
      <c r="B23" s="14" t="s">
        <v>18</v>
      </c>
      <c r="C23" s="14">
        <v>8.5</v>
      </c>
      <c r="D23" s="14">
        <v>0.3</v>
      </c>
      <c r="E23" s="14">
        <v>9</v>
      </c>
      <c r="F23" s="14">
        <v>1940.73</v>
      </c>
      <c r="G23" s="14">
        <v>4141.76</v>
      </c>
      <c r="H23" s="14">
        <v>9.4</v>
      </c>
      <c r="I23" s="14"/>
      <c r="J23" s="14"/>
      <c r="K23" s="14">
        <v>7845.7</v>
      </c>
      <c r="L23" s="14">
        <v>459.76</v>
      </c>
      <c r="M23" s="14">
        <f t="shared" si="1"/>
        <v>8305.4599999999991</v>
      </c>
      <c r="N23" s="14"/>
    </row>
    <row r="24" spans="1:14" x14ac:dyDescent="0.25">
      <c r="A24" s="13">
        <v>17</v>
      </c>
      <c r="B24" s="14" t="s">
        <v>19</v>
      </c>
      <c r="C24" s="14">
        <v>8.5</v>
      </c>
      <c r="D24" s="14">
        <v>0.3</v>
      </c>
      <c r="E24" s="14">
        <f t="shared" si="0"/>
        <v>8.8000000000000007</v>
      </c>
      <c r="F24" s="14">
        <v>1960.57</v>
      </c>
      <c r="G24" s="14">
        <v>4171.58</v>
      </c>
      <c r="H24" s="14">
        <v>9.4</v>
      </c>
      <c r="I24" s="14"/>
      <c r="J24" s="14"/>
      <c r="K24" s="14">
        <v>7902.05</v>
      </c>
      <c r="L24" s="14"/>
      <c r="M24" s="14">
        <f t="shared" si="1"/>
        <v>7902.05</v>
      </c>
      <c r="N24" s="14"/>
    </row>
    <row r="25" spans="1:14" x14ac:dyDescent="0.25">
      <c r="A25" s="13">
        <v>18</v>
      </c>
      <c r="B25" s="14" t="s">
        <v>20</v>
      </c>
      <c r="C25" s="14">
        <v>8.8000000000000007</v>
      </c>
      <c r="D25" s="14">
        <v>0.3</v>
      </c>
      <c r="E25" s="14">
        <f t="shared" si="0"/>
        <v>9.1000000000000014</v>
      </c>
      <c r="F25" s="14">
        <v>2310.84</v>
      </c>
      <c r="G25" s="14">
        <v>4862.3</v>
      </c>
      <c r="H25" s="14">
        <v>9.4</v>
      </c>
      <c r="I25" s="14"/>
      <c r="J25" s="17"/>
      <c r="K25" s="14">
        <v>9207.51</v>
      </c>
      <c r="L25" s="14"/>
      <c r="M25" s="14">
        <f t="shared" si="1"/>
        <v>9207.51</v>
      </c>
      <c r="N25" s="14"/>
    </row>
    <row r="26" spans="1:14" x14ac:dyDescent="0.25">
      <c r="A26" s="13">
        <v>19</v>
      </c>
      <c r="B26" s="14" t="s">
        <v>21</v>
      </c>
      <c r="C26" s="14"/>
      <c r="D26" s="14"/>
      <c r="E26" s="14">
        <f t="shared" si="0"/>
        <v>0</v>
      </c>
      <c r="F26" s="14"/>
      <c r="G26" s="14"/>
      <c r="H26" s="14"/>
      <c r="I26" s="14">
        <v>905.34</v>
      </c>
      <c r="J26" s="14">
        <v>63.82</v>
      </c>
      <c r="K26" s="14">
        <v>1071.18</v>
      </c>
      <c r="L26" s="14"/>
      <c r="M26" s="14">
        <f t="shared" si="1"/>
        <v>1071.18</v>
      </c>
      <c r="N26" s="14"/>
    </row>
    <row r="27" spans="1:14" x14ac:dyDescent="0.25">
      <c r="A27" s="13">
        <v>20</v>
      </c>
      <c r="B27" s="14" t="s">
        <v>22</v>
      </c>
      <c r="C27" s="14"/>
      <c r="D27" s="14"/>
      <c r="E27" s="14">
        <f t="shared" si="0"/>
        <v>0</v>
      </c>
      <c r="F27" s="14"/>
      <c r="G27" s="14"/>
      <c r="H27" s="14"/>
      <c r="I27" s="14">
        <v>905.32</v>
      </c>
      <c r="J27" s="14">
        <v>47.89</v>
      </c>
      <c r="K27" s="14">
        <v>1041.0999999999999</v>
      </c>
      <c r="L27" s="14"/>
      <c r="M27" s="14">
        <f t="shared" si="1"/>
        <v>1041.0999999999999</v>
      </c>
      <c r="N27" s="14"/>
    </row>
    <row r="28" spans="1:14" x14ac:dyDescent="0.25">
      <c r="A28" s="13">
        <v>21</v>
      </c>
      <c r="B28" s="14" t="s">
        <v>23</v>
      </c>
      <c r="C28" s="14">
        <v>4.25</v>
      </c>
      <c r="D28" s="14"/>
      <c r="E28" s="14">
        <f t="shared" si="0"/>
        <v>4.25</v>
      </c>
      <c r="F28" s="14">
        <v>183.18</v>
      </c>
      <c r="G28" s="14">
        <v>697.8</v>
      </c>
      <c r="H28" s="14"/>
      <c r="I28" s="14">
        <v>905.32</v>
      </c>
      <c r="J28" s="14">
        <v>60.58</v>
      </c>
      <c r="K28" s="14">
        <v>2383.94</v>
      </c>
      <c r="L28" s="14"/>
      <c r="M28" s="14">
        <f t="shared" si="1"/>
        <v>2383.94</v>
      </c>
      <c r="N28" s="14"/>
    </row>
    <row r="29" spans="1:14" x14ac:dyDescent="0.25">
      <c r="A29" s="13">
        <v>22</v>
      </c>
      <c r="B29" s="14" t="s">
        <v>24</v>
      </c>
      <c r="C29" s="14">
        <v>30.87</v>
      </c>
      <c r="D29" s="14">
        <v>0.3</v>
      </c>
      <c r="E29" s="14">
        <f t="shared" si="0"/>
        <v>31.17</v>
      </c>
      <c r="F29" s="14">
        <v>2711.23</v>
      </c>
      <c r="G29" s="14">
        <v>2813.71</v>
      </c>
      <c r="H29" s="14"/>
      <c r="I29" s="14">
        <v>412.88</v>
      </c>
      <c r="J29" s="14"/>
      <c r="K29" s="14">
        <v>6708.48</v>
      </c>
      <c r="L29" s="14">
        <v>61.97</v>
      </c>
      <c r="M29" s="14">
        <f t="shared" si="1"/>
        <v>6770.45</v>
      </c>
      <c r="N29" s="14"/>
    </row>
    <row r="30" spans="1:14" x14ac:dyDescent="0.25">
      <c r="A30" s="13">
        <v>23</v>
      </c>
      <c r="B30" s="14" t="s">
        <v>25</v>
      </c>
      <c r="C30" s="14">
        <v>35.090000000000003</v>
      </c>
      <c r="D30" s="14">
        <v>0.3</v>
      </c>
      <c r="E30" s="14">
        <f t="shared" si="0"/>
        <v>35.39</v>
      </c>
      <c r="F30" s="14">
        <v>2901.48</v>
      </c>
      <c r="G30" s="14">
        <v>3314.9</v>
      </c>
      <c r="H30" s="14"/>
      <c r="I30" s="14">
        <v>1238.6400000000001</v>
      </c>
      <c r="J30" s="14"/>
      <c r="K30" s="14">
        <v>8555.24</v>
      </c>
      <c r="L30" s="14">
        <v>61.97</v>
      </c>
      <c r="M30" s="14">
        <f t="shared" si="1"/>
        <v>8617.2099999999991</v>
      </c>
      <c r="N30" s="14"/>
    </row>
    <row r="31" spans="1:14" x14ac:dyDescent="0.25">
      <c r="A31" s="13">
        <v>24</v>
      </c>
      <c r="B31" s="14" t="s">
        <v>26</v>
      </c>
      <c r="C31" s="14"/>
      <c r="D31" s="14"/>
      <c r="E31" s="14">
        <f t="shared" si="0"/>
        <v>0</v>
      </c>
      <c r="F31" s="14"/>
      <c r="G31" s="14"/>
      <c r="H31" s="14"/>
      <c r="I31" s="14"/>
      <c r="J31" s="14"/>
      <c r="K31" s="14"/>
      <c r="L31" s="14"/>
      <c r="M31" s="14">
        <f t="shared" si="1"/>
        <v>0</v>
      </c>
      <c r="N31" s="14"/>
    </row>
    <row r="32" spans="1:14" x14ac:dyDescent="0.25">
      <c r="A32" s="13">
        <v>25</v>
      </c>
      <c r="B32" s="14" t="s">
        <v>27</v>
      </c>
      <c r="C32" s="14">
        <v>0.8</v>
      </c>
      <c r="D32" s="14">
        <v>0.3</v>
      </c>
      <c r="E32" s="14">
        <f t="shared" si="0"/>
        <v>1.1000000000000001</v>
      </c>
      <c r="F32" s="14">
        <v>858.3</v>
      </c>
      <c r="G32" s="14">
        <v>1749.86</v>
      </c>
      <c r="H32" s="14"/>
      <c r="I32" s="14">
        <v>825.76</v>
      </c>
      <c r="J32" s="14"/>
      <c r="K32" s="14">
        <v>4174.28</v>
      </c>
      <c r="L32" s="12">
        <v>1379.31</v>
      </c>
      <c r="M32" s="14">
        <f t="shared" si="1"/>
        <v>5553.59</v>
      </c>
      <c r="N32" s="14">
        <f>104.56+30.72</f>
        <v>135.28</v>
      </c>
    </row>
    <row r="33" spans="1:14" x14ac:dyDescent="0.25">
      <c r="A33" s="13">
        <v>26</v>
      </c>
      <c r="B33" s="14" t="s">
        <v>28</v>
      </c>
      <c r="C33" s="14"/>
      <c r="D33" s="14"/>
      <c r="E33" s="14">
        <f t="shared" si="0"/>
        <v>0</v>
      </c>
      <c r="F33" s="14"/>
      <c r="G33" s="14"/>
      <c r="H33" s="14"/>
      <c r="I33" s="14"/>
      <c r="J33" s="14"/>
      <c r="K33" s="14"/>
      <c r="L33" s="14"/>
      <c r="M33" s="14">
        <f t="shared" si="1"/>
        <v>0</v>
      </c>
      <c r="N33" s="14"/>
    </row>
    <row r="34" spans="1:14" x14ac:dyDescent="0.25">
      <c r="A34" s="13">
        <v>27</v>
      </c>
      <c r="B34" s="14" t="s">
        <v>29</v>
      </c>
      <c r="C34" s="14"/>
      <c r="D34" s="14"/>
      <c r="E34" s="14">
        <f t="shared" si="0"/>
        <v>0</v>
      </c>
      <c r="F34" s="14"/>
      <c r="G34" s="14"/>
      <c r="H34" s="14"/>
      <c r="I34" s="14"/>
      <c r="J34" s="14"/>
      <c r="K34" s="14"/>
      <c r="L34" s="14"/>
      <c r="M34" s="14">
        <f t="shared" si="1"/>
        <v>0</v>
      </c>
      <c r="N34" s="14"/>
    </row>
    <row r="35" spans="1:14" x14ac:dyDescent="0.25">
      <c r="A35" s="13">
        <v>28</v>
      </c>
      <c r="B35" s="14" t="s">
        <v>30</v>
      </c>
      <c r="C35" s="14"/>
      <c r="D35" s="14">
        <v>0.3</v>
      </c>
      <c r="E35" s="14">
        <v>0.6</v>
      </c>
      <c r="F35" s="14">
        <v>25.86</v>
      </c>
      <c r="G35" s="14">
        <v>98.51</v>
      </c>
      <c r="H35" s="14"/>
      <c r="I35" s="14">
        <v>422.65</v>
      </c>
      <c r="J35" s="14"/>
      <c r="K35" s="14">
        <v>629.98</v>
      </c>
      <c r="L35" s="14"/>
      <c r="M35" s="14">
        <f t="shared" si="1"/>
        <v>629.98</v>
      </c>
      <c r="N35" s="14"/>
    </row>
    <row r="36" spans="1:14" x14ac:dyDescent="0.25">
      <c r="A36" s="13">
        <v>29</v>
      </c>
      <c r="B36" s="14" t="s">
        <v>31</v>
      </c>
      <c r="C36" s="14"/>
      <c r="D36" s="14">
        <v>1</v>
      </c>
      <c r="E36" s="14">
        <f t="shared" si="0"/>
        <v>1</v>
      </c>
      <c r="F36" s="14">
        <v>43.1</v>
      </c>
      <c r="G36" s="14">
        <v>151.56</v>
      </c>
      <c r="H36" s="14"/>
      <c r="I36" s="14">
        <v>422.65</v>
      </c>
      <c r="J36" s="14"/>
      <c r="K36" s="14">
        <v>730.23</v>
      </c>
      <c r="L36" s="14"/>
      <c r="M36" s="14">
        <f t="shared" si="1"/>
        <v>730.23</v>
      </c>
      <c r="N36" s="14"/>
    </row>
    <row r="37" spans="1:14" x14ac:dyDescent="0.25">
      <c r="A37" s="13">
        <v>30</v>
      </c>
      <c r="B37" s="14" t="s">
        <v>32</v>
      </c>
      <c r="C37" s="14"/>
      <c r="D37" s="14"/>
      <c r="E37" s="14">
        <f t="shared" si="0"/>
        <v>0</v>
      </c>
      <c r="F37" s="14"/>
      <c r="G37" s="14"/>
      <c r="H37" s="14"/>
      <c r="I37" s="14">
        <v>646.66</v>
      </c>
      <c r="J37" s="14">
        <v>45.37</v>
      </c>
      <c r="K37" s="14">
        <v>764.75</v>
      </c>
      <c r="L37" s="14"/>
      <c r="M37" s="14">
        <f t="shared" si="1"/>
        <v>764.75</v>
      </c>
      <c r="N37" s="14"/>
    </row>
    <row r="38" spans="1:14" x14ac:dyDescent="0.25">
      <c r="A38" s="13">
        <v>31</v>
      </c>
      <c r="B38" s="14" t="s">
        <v>33</v>
      </c>
      <c r="C38" s="14"/>
      <c r="D38" s="14"/>
      <c r="E38" s="14">
        <f t="shared" si="0"/>
        <v>0</v>
      </c>
      <c r="F38" s="14"/>
      <c r="G38" s="14"/>
      <c r="H38" s="14"/>
      <c r="I38" s="14">
        <v>775.99</v>
      </c>
      <c r="J38" s="14">
        <v>45.33</v>
      </c>
      <c r="K38" s="14">
        <v>900.47</v>
      </c>
      <c r="L38" s="14">
        <v>19722.96</v>
      </c>
      <c r="M38" s="14">
        <f t="shared" si="1"/>
        <v>20623.43</v>
      </c>
      <c r="N38" s="14"/>
    </row>
    <row r="39" spans="1:14" x14ac:dyDescent="0.25">
      <c r="A39" s="13">
        <v>32</v>
      </c>
      <c r="B39" s="14" t="s">
        <v>34</v>
      </c>
      <c r="C39" s="14"/>
      <c r="D39" s="14"/>
      <c r="E39" s="14">
        <f t="shared" si="0"/>
        <v>0</v>
      </c>
      <c r="F39" s="14"/>
      <c r="G39" s="14"/>
      <c r="H39" s="14"/>
      <c r="I39" s="14">
        <v>775.99</v>
      </c>
      <c r="J39" s="14">
        <v>56.95</v>
      </c>
      <c r="K39" s="14">
        <v>922.43</v>
      </c>
      <c r="L39" s="14"/>
      <c r="M39" s="14">
        <f t="shared" si="1"/>
        <v>922.43</v>
      </c>
      <c r="N39" s="14"/>
    </row>
    <row r="40" spans="1:14" x14ac:dyDescent="0.25">
      <c r="A40" s="13">
        <v>33</v>
      </c>
      <c r="B40" s="14" t="s">
        <v>35</v>
      </c>
      <c r="C40" s="14"/>
      <c r="D40" s="14"/>
      <c r="E40" s="14">
        <f t="shared" si="0"/>
        <v>0</v>
      </c>
      <c r="F40" s="14"/>
      <c r="G40" s="14"/>
      <c r="H40" s="14"/>
      <c r="I40" s="14">
        <v>646.66</v>
      </c>
      <c r="J40" s="14">
        <v>60.29</v>
      </c>
      <c r="K40" s="14">
        <v>792.94</v>
      </c>
      <c r="L40" s="14"/>
      <c r="M40" s="14">
        <f t="shared" si="1"/>
        <v>792.94</v>
      </c>
      <c r="N40" s="14"/>
    </row>
    <row r="41" spans="1:14" x14ac:dyDescent="0.25">
      <c r="A41" s="13">
        <v>34</v>
      </c>
      <c r="B41" s="14" t="s">
        <v>36</v>
      </c>
      <c r="C41" s="14"/>
      <c r="D41" s="14"/>
      <c r="E41" s="14">
        <f t="shared" si="0"/>
        <v>0</v>
      </c>
      <c r="F41" s="14"/>
      <c r="G41" s="14"/>
      <c r="H41" s="14"/>
      <c r="I41" s="14">
        <v>388</v>
      </c>
      <c r="J41" s="14">
        <v>53.78</v>
      </c>
      <c r="K41" s="14">
        <v>509.05</v>
      </c>
      <c r="L41" s="14"/>
      <c r="M41" s="14">
        <f t="shared" si="1"/>
        <v>509.05</v>
      </c>
      <c r="N41" s="14"/>
    </row>
    <row r="42" spans="1:14" x14ac:dyDescent="0.25">
      <c r="A42" s="13">
        <v>35</v>
      </c>
      <c r="B42" s="14" t="s">
        <v>212</v>
      </c>
      <c r="C42" s="14"/>
      <c r="D42" s="14"/>
      <c r="E42" s="14">
        <f t="shared" si="0"/>
        <v>0</v>
      </c>
      <c r="F42" s="14"/>
      <c r="G42" s="14"/>
      <c r="H42" s="14"/>
      <c r="I42" s="14"/>
      <c r="J42" s="14"/>
      <c r="K42" s="14"/>
      <c r="L42" s="14"/>
      <c r="M42" s="14"/>
      <c r="N42" s="14"/>
    </row>
    <row r="43" spans="1:14" x14ac:dyDescent="0.25">
      <c r="A43" s="13">
        <v>36</v>
      </c>
      <c r="B43" s="14" t="s">
        <v>43</v>
      </c>
      <c r="C43" s="14"/>
      <c r="D43" s="14"/>
      <c r="E43" s="14">
        <f t="shared" si="0"/>
        <v>0</v>
      </c>
      <c r="F43" s="14"/>
      <c r="G43" s="14"/>
      <c r="H43" s="14"/>
      <c r="I43" s="14">
        <v>2974.63</v>
      </c>
      <c r="J43" s="14">
        <v>197.65</v>
      </c>
      <c r="K43" s="14">
        <v>3496.92</v>
      </c>
      <c r="L43" s="14"/>
      <c r="M43" s="14">
        <f t="shared" si="1"/>
        <v>3496.92</v>
      </c>
      <c r="N43" s="14"/>
    </row>
    <row r="44" spans="1:14" x14ac:dyDescent="0.25">
      <c r="A44" s="13">
        <v>37</v>
      </c>
      <c r="B44" s="14" t="s">
        <v>44</v>
      </c>
      <c r="C44" s="14"/>
      <c r="D44" s="14"/>
      <c r="E44" s="14">
        <f t="shared" si="0"/>
        <v>0</v>
      </c>
      <c r="F44" s="14"/>
      <c r="G44" s="14"/>
      <c r="H44" s="14"/>
      <c r="I44" s="14">
        <v>2198.64</v>
      </c>
      <c r="J44" s="14">
        <v>139.91</v>
      </c>
      <c r="K44" s="14">
        <v>2573</v>
      </c>
      <c r="L44" s="14"/>
      <c r="M44" s="14">
        <f t="shared" si="1"/>
        <v>2573</v>
      </c>
      <c r="N44" s="14"/>
    </row>
    <row r="45" spans="1:14" x14ac:dyDescent="0.25">
      <c r="A45" s="13">
        <v>38</v>
      </c>
      <c r="B45" s="14" t="s">
        <v>45</v>
      </c>
      <c r="C45" s="14"/>
      <c r="D45" s="14"/>
      <c r="E45" s="14">
        <f t="shared" si="0"/>
        <v>0</v>
      </c>
      <c r="F45" s="14"/>
      <c r="G45" s="14"/>
      <c r="H45" s="14"/>
      <c r="I45" s="14">
        <v>3103.96</v>
      </c>
      <c r="J45" s="14">
        <v>171.27</v>
      </c>
      <c r="K45" s="14">
        <v>3582.87</v>
      </c>
      <c r="L45" s="14"/>
      <c r="M45" s="14">
        <f t="shared" si="1"/>
        <v>3582.87</v>
      </c>
      <c r="N45" s="14"/>
    </row>
    <row r="46" spans="1:14" x14ac:dyDescent="0.25">
      <c r="A46" s="13">
        <v>39</v>
      </c>
      <c r="B46" s="14" t="s">
        <v>46</v>
      </c>
      <c r="C46" s="14"/>
      <c r="D46" s="14"/>
      <c r="E46" s="14">
        <f t="shared" si="0"/>
        <v>0</v>
      </c>
      <c r="F46" s="14"/>
      <c r="G46" s="14"/>
      <c r="H46" s="14"/>
      <c r="I46" s="14">
        <v>3362.63</v>
      </c>
      <c r="J46" s="14">
        <v>134.18</v>
      </c>
      <c r="K46" s="14">
        <v>3784.37</v>
      </c>
      <c r="L46" s="14"/>
      <c r="M46" s="14">
        <f t="shared" si="1"/>
        <v>3784.37</v>
      </c>
      <c r="N46" s="14"/>
    </row>
    <row r="47" spans="1:14" x14ac:dyDescent="0.25">
      <c r="A47" s="13">
        <v>40</v>
      </c>
      <c r="B47" s="14" t="s">
        <v>47</v>
      </c>
      <c r="C47" s="14"/>
      <c r="D47" s="14"/>
      <c r="E47" s="14">
        <f t="shared" si="0"/>
        <v>0</v>
      </c>
      <c r="F47" s="14"/>
      <c r="G47" s="14"/>
      <c r="H47" s="14"/>
      <c r="I47" s="14">
        <v>2327.9699999999998</v>
      </c>
      <c r="J47" s="14">
        <v>174.41</v>
      </c>
      <c r="K47" s="14">
        <v>2774</v>
      </c>
      <c r="L47" s="14"/>
      <c r="M47" s="14">
        <f t="shared" si="1"/>
        <v>2774</v>
      </c>
      <c r="N47" s="14"/>
    </row>
    <row r="48" spans="1:14" x14ac:dyDescent="0.25">
      <c r="A48" s="13">
        <v>41</v>
      </c>
      <c r="B48" s="14" t="s">
        <v>37</v>
      </c>
      <c r="C48" s="14"/>
      <c r="D48" s="14"/>
      <c r="E48" s="14">
        <f t="shared" si="0"/>
        <v>0</v>
      </c>
      <c r="F48" s="14"/>
      <c r="G48" s="14"/>
      <c r="H48" s="14"/>
      <c r="I48" s="14"/>
      <c r="J48" s="14"/>
      <c r="K48" s="14"/>
      <c r="L48" s="14"/>
      <c r="M48" s="14">
        <f t="shared" si="1"/>
        <v>0</v>
      </c>
      <c r="N48" s="14"/>
    </row>
    <row r="49" spans="1:14" x14ac:dyDescent="0.25">
      <c r="A49" s="13">
        <v>42</v>
      </c>
      <c r="B49" s="14" t="s">
        <v>48</v>
      </c>
      <c r="C49" s="14"/>
      <c r="D49" s="14"/>
      <c r="E49" s="14">
        <f t="shared" si="0"/>
        <v>0</v>
      </c>
      <c r="F49" s="14"/>
      <c r="G49" s="14"/>
      <c r="H49" s="14"/>
      <c r="I49" s="14">
        <v>2974.63</v>
      </c>
      <c r="J49" s="14">
        <v>134.6</v>
      </c>
      <c r="K49" s="14">
        <v>3377.75</v>
      </c>
      <c r="L49" s="14"/>
      <c r="M49" s="14">
        <f t="shared" si="1"/>
        <v>3377.75</v>
      </c>
      <c r="N49" s="14"/>
    </row>
    <row r="50" spans="1:14" x14ac:dyDescent="0.25">
      <c r="A50" s="13">
        <v>43</v>
      </c>
      <c r="B50" s="14" t="s">
        <v>49</v>
      </c>
      <c r="C50" s="14"/>
      <c r="D50" s="14"/>
      <c r="E50" s="14">
        <f t="shared" si="0"/>
        <v>0</v>
      </c>
      <c r="F50" s="14"/>
      <c r="G50" s="14"/>
      <c r="H50" s="14"/>
      <c r="I50" s="14">
        <v>3233.29</v>
      </c>
      <c r="J50" s="14">
        <v>136.74</v>
      </c>
      <c r="K50" s="14">
        <v>3653.4</v>
      </c>
      <c r="L50" s="14"/>
      <c r="M50" s="14">
        <f t="shared" si="1"/>
        <v>3653.4</v>
      </c>
      <c r="N50" s="14"/>
    </row>
    <row r="51" spans="1:14" x14ac:dyDescent="0.25">
      <c r="A51" s="13">
        <v>44</v>
      </c>
      <c r="B51" s="14" t="s">
        <v>50</v>
      </c>
      <c r="C51" s="14"/>
      <c r="D51" s="14"/>
      <c r="E51" s="14">
        <f t="shared" si="0"/>
        <v>0</v>
      </c>
      <c r="F51" s="14"/>
      <c r="G51" s="14"/>
      <c r="H51" s="14"/>
      <c r="I51" s="14">
        <v>4009.28</v>
      </c>
      <c r="J51" s="14">
        <v>134.06</v>
      </c>
      <c r="K51" s="14">
        <v>4463.12</v>
      </c>
      <c r="L51" s="14"/>
      <c r="M51" s="14">
        <f t="shared" si="1"/>
        <v>4463.12</v>
      </c>
      <c r="N51" s="14"/>
    </row>
    <row r="52" spans="1:14" x14ac:dyDescent="0.25">
      <c r="A52" s="13">
        <v>45</v>
      </c>
      <c r="B52" s="14" t="s">
        <v>38</v>
      </c>
      <c r="C52" s="14"/>
      <c r="D52" s="14"/>
      <c r="E52" s="14">
        <f t="shared" si="0"/>
        <v>0</v>
      </c>
      <c r="F52" s="14"/>
      <c r="G52" s="14"/>
      <c r="H52" s="14"/>
      <c r="I52" s="14"/>
      <c r="J52" s="14"/>
      <c r="K52" s="14"/>
      <c r="L52" s="14"/>
      <c r="M52" s="14">
        <f t="shared" si="1"/>
        <v>0</v>
      </c>
      <c r="N52" s="14"/>
    </row>
    <row r="53" spans="1:14" x14ac:dyDescent="0.25">
      <c r="A53" s="13">
        <v>46</v>
      </c>
      <c r="B53" s="14" t="s">
        <v>51</v>
      </c>
      <c r="C53" s="14"/>
      <c r="D53" s="14"/>
      <c r="E53" s="14">
        <f t="shared" si="0"/>
        <v>0</v>
      </c>
      <c r="F53" s="14"/>
      <c r="G53" s="14"/>
      <c r="H53" s="14"/>
      <c r="I53" s="14"/>
      <c r="J53" s="14"/>
      <c r="K53" s="14"/>
      <c r="L53" s="14"/>
      <c r="M53" s="14">
        <f t="shared" si="1"/>
        <v>0</v>
      </c>
      <c r="N53" s="14"/>
    </row>
    <row r="54" spans="1:14" x14ac:dyDescent="0.25">
      <c r="A54" s="13">
        <v>47</v>
      </c>
      <c r="B54" s="14" t="s">
        <v>52</v>
      </c>
      <c r="C54" s="17"/>
      <c r="D54" s="14"/>
      <c r="E54" s="14">
        <f t="shared" si="0"/>
        <v>0</v>
      </c>
      <c r="F54" s="14"/>
      <c r="G54" s="14"/>
      <c r="H54" s="14"/>
      <c r="I54" s="14">
        <v>4397.28</v>
      </c>
      <c r="J54" s="14">
        <v>137.72999999999999</v>
      </c>
      <c r="K54" s="14">
        <v>4877.45</v>
      </c>
      <c r="L54" s="14"/>
      <c r="M54" s="14">
        <f t="shared" si="1"/>
        <v>4877.45</v>
      </c>
      <c r="N54" s="14"/>
    </row>
    <row r="55" spans="1:14" x14ac:dyDescent="0.25">
      <c r="A55" s="13">
        <v>48</v>
      </c>
      <c r="B55" s="14" t="s">
        <v>40</v>
      </c>
      <c r="C55" s="14"/>
      <c r="D55" s="14"/>
      <c r="E55" s="14">
        <f t="shared" si="0"/>
        <v>0</v>
      </c>
      <c r="F55" s="14"/>
      <c r="G55" s="14"/>
      <c r="H55" s="14"/>
      <c r="I55" s="14"/>
      <c r="J55" s="14"/>
      <c r="K55" s="14"/>
      <c r="L55" s="14"/>
      <c r="M55" s="14">
        <f t="shared" si="1"/>
        <v>0</v>
      </c>
      <c r="N55" s="14"/>
    </row>
    <row r="56" spans="1:14" x14ac:dyDescent="0.25">
      <c r="A56" s="13">
        <v>49</v>
      </c>
      <c r="B56" s="14" t="s">
        <v>41</v>
      </c>
      <c r="C56" s="14">
        <v>1.6</v>
      </c>
      <c r="D56" s="14">
        <v>0.4</v>
      </c>
      <c r="E56" s="14">
        <f t="shared" si="0"/>
        <v>2</v>
      </c>
      <c r="F56" s="14">
        <v>833.53</v>
      </c>
      <c r="G56" s="14">
        <v>1799.89</v>
      </c>
      <c r="H56" s="14"/>
      <c r="I56" s="14">
        <v>1238.6400000000001</v>
      </c>
      <c r="J56" s="14"/>
      <c r="K56" s="14">
        <v>4702.3599999999997</v>
      </c>
      <c r="L56" s="14"/>
      <c r="M56" s="14">
        <f t="shared" si="1"/>
        <v>4702.3599999999997</v>
      </c>
      <c r="N56" s="14"/>
    </row>
    <row r="57" spans="1:14" x14ac:dyDescent="0.25">
      <c r="A57" s="13">
        <v>50</v>
      </c>
      <c r="B57" s="14" t="s">
        <v>53</v>
      </c>
      <c r="C57" s="14">
        <v>44.89</v>
      </c>
      <c r="D57" s="14"/>
      <c r="E57" s="14">
        <f t="shared" si="0"/>
        <v>44.89</v>
      </c>
      <c r="F57" s="14">
        <v>1934.76</v>
      </c>
      <c r="G57" s="14">
        <v>7370.46</v>
      </c>
      <c r="H57" s="14"/>
      <c r="I57" s="14">
        <v>3879.95</v>
      </c>
      <c r="J57" s="14">
        <v>139.99</v>
      </c>
      <c r="K57" s="14">
        <v>18268.71</v>
      </c>
      <c r="L57" s="14"/>
      <c r="M57" s="14">
        <f t="shared" si="1"/>
        <v>18268.71</v>
      </c>
      <c r="N57" s="14"/>
    </row>
    <row r="58" spans="1:14" x14ac:dyDescent="0.25">
      <c r="A58" s="13">
        <v>51</v>
      </c>
      <c r="B58" s="14" t="s">
        <v>54</v>
      </c>
      <c r="C58" s="14">
        <v>44.2</v>
      </c>
      <c r="D58" s="14"/>
      <c r="E58" s="14">
        <f t="shared" si="0"/>
        <v>44.2</v>
      </c>
      <c r="F58" s="14">
        <v>1905.02</v>
      </c>
      <c r="G58" s="14">
        <v>7257.17</v>
      </c>
      <c r="H58" s="14"/>
      <c r="I58" s="14">
        <v>2845.3</v>
      </c>
      <c r="J58" s="14">
        <v>139.75</v>
      </c>
      <c r="K58" s="14">
        <v>16967.73</v>
      </c>
      <c r="L58" s="14"/>
      <c r="M58" s="14">
        <f t="shared" si="1"/>
        <v>16967.73</v>
      </c>
      <c r="N58" s="14"/>
    </row>
    <row r="59" spans="1:14" x14ac:dyDescent="0.25">
      <c r="A59" s="13">
        <v>52</v>
      </c>
      <c r="B59" s="14" t="s">
        <v>55</v>
      </c>
      <c r="C59" s="14">
        <v>44.95</v>
      </c>
      <c r="D59" s="14"/>
      <c r="E59" s="14">
        <f t="shared" si="0"/>
        <v>44.95</v>
      </c>
      <c r="F59" s="14">
        <v>1937.35</v>
      </c>
      <c r="G59" s="14">
        <v>7380.31</v>
      </c>
      <c r="H59" s="14"/>
      <c r="I59" s="14">
        <v>1810.64</v>
      </c>
      <c r="J59" s="14">
        <v>143.13</v>
      </c>
      <c r="K59" s="14">
        <v>16120.47</v>
      </c>
      <c r="L59" s="14"/>
      <c r="M59" s="14">
        <f t="shared" si="1"/>
        <v>16120.47</v>
      </c>
      <c r="N59" s="14"/>
    </row>
    <row r="60" spans="1:14" x14ac:dyDescent="0.25">
      <c r="A60" s="13">
        <v>53</v>
      </c>
      <c r="B60" s="14" t="s">
        <v>56</v>
      </c>
      <c r="C60" s="14">
        <v>45.41</v>
      </c>
      <c r="D60" s="14"/>
      <c r="E60" s="14">
        <f t="shared" si="0"/>
        <v>45.41</v>
      </c>
      <c r="F60" s="14">
        <v>1957.17</v>
      </c>
      <c r="G60" s="14">
        <v>7455.84</v>
      </c>
      <c r="H60" s="14"/>
      <c r="I60" s="14">
        <v>2457.3000000000002</v>
      </c>
      <c r="J60" s="14">
        <v>139.09</v>
      </c>
      <c r="K60" s="14">
        <v>16934.580000000002</v>
      </c>
      <c r="L60" s="14"/>
      <c r="M60" s="14">
        <f t="shared" si="1"/>
        <v>16934.580000000002</v>
      </c>
      <c r="N60" s="14"/>
    </row>
    <row r="61" spans="1:14" x14ac:dyDescent="0.25">
      <c r="A61" s="13">
        <v>54</v>
      </c>
      <c r="B61" s="14" t="s">
        <v>57</v>
      </c>
      <c r="C61" s="14">
        <v>45.02</v>
      </c>
      <c r="D61" s="14"/>
      <c r="E61" s="14">
        <f t="shared" si="0"/>
        <v>45.02</v>
      </c>
      <c r="F61" s="14">
        <v>1940.36</v>
      </c>
      <c r="G61" s="14">
        <v>7391.8</v>
      </c>
      <c r="H61" s="14"/>
      <c r="I61" s="14">
        <v>2198.64</v>
      </c>
      <c r="J61" s="14">
        <v>142.05000000000001</v>
      </c>
      <c r="K61" s="14">
        <v>16547.560000000001</v>
      </c>
      <c r="L61" s="14"/>
      <c r="M61" s="14">
        <f t="shared" si="1"/>
        <v>16547.560000000001</v>
      </c>
      <c r="N61" s="14"/>
    </row>
    <row r="62" spans="1:14" x14ac:dyDescent="0.25">
      <c r="A62" s="13">
        <v>55</v>
      </c>
      <c r="B62" s="14" t="s">
        <v>58</v>
      </c>
      <c r="C62" s="14"/>
      <c r="D62" s="14"/>
      <c r="E62" s="14">
        <f t="shared" si="0"/>
        <v>0</v>
      </c>
      <c r="F62" s="14"/>
      <c r="G62" s="14"/>
      <c r="H62" s="14"/>
      <c r="I62" s="14">
        <v>2457.3000000000002</v>
      </c>
      <c r="J62" s="14">
        <v>138.30000000000001</v>
      </c>
      <c r="K62" s="14">
        <v>2841.57</v>
      </c>
      <c r="L62" s="14"/>
      <c r="M62" s="14">
        <f t="shared" si="1"/>
        <v>2841.57</v>
      </c>
      <c r="N62" s="14"/>
    </row>
    <row r="63" spans="1:14" x14ac:dyDescent="0.25">
      <c r="A63" s="13">
        <v>56</v>
      </c>
      <c r="B63" s="14" t="s">
        <v>59</v>
      </c>
      <c r="C63" s="14"/>
      <c r="D63" s="14"/>
      <c r="E63" s="14">
        <f t="shared" si="0"/>
        <v>0</v>
      </c>
      <c r="F63" s="14"/>
      <c r="G63" s="14"/>
      <c r="H63" s="14"/>
      <c r="I63" s="14">
        <v>3233.29</v>
      </c>
      <c r="J63" s="14">
        <v>140.82</v>
      </c>
      <c r="K63" s="14">
        <v>3661.11</v>
      </c>
      <c r="L63" s="14"/>
      <c r="M63" s="14">
        <f t="shared" si="1"/>
        <v>3661.11</v>
      </c>
      <c r="N63" s="14"/>
    </row>
    <row r="64" spans="1:14" x14ac:dyDescent="0.25">
      <c r="A64" s="13">
        <v>57</v>
      </c>
      <c r="B64" s="14" t="s">
        <v>60</v>
      </c>
      <c r="C64" s="14"/>
      <c r="D64" s="14"/>
      <c r="E64" s="14">
        <f t="shared" si="0"/>
        <v>0</v>
      </c>
      <c r="F64" s="14"/>
      <c r="G64" s="14"/>
      <c r="H64" s="14"/>
      <c r="I64" s="14">
        <v>2586.64</v>
      </c>
      <c r="J64" s="14">
        <v>136.61000000000001</v>
      </c>
      <c r="K64" s="14">
        <v>2974.17</v>
      </c>
      <c r="L64" s="14"/>
      <c r="M64" s="14">
        <f t="shared" si="1"/>
        <v>2974.17</v>
      </c>
      <c r="N64" s="14"/>
    </row>
    <row r="65" spans="1:14" x14ac:dyDescent="0.25">
      <c r="A65" s="13">
        <v>58</v>
      </c>
      <c r="B65" s="14" t="s">
        <v>61</v>
      </c>
      <c r="C65" s="14"/>
      <c r="D65" s="14"/>
      <c r="E65" s="14">
        <f t="shared" si="0"/>
        <v>0</v>
      </c>
      <c r="F65" s="14"/>
      <c r="G65" s="14"/>
      <c r="H65" s="14"/>
      <c r="I65" s="14">
        <v>2457.3000000000002</v>
      </c>
      <c r="J65" s="14">
        <v>136.9</v>
      </c>
      <c r="K65" s="14">
        <v>2838.92</v>
      </c>
      <c r="L65" s="14"/>
      <c r="M65" s="14">
        <f t="shared" si="1"/>
        <v>2838.92</v>
      </c>
      <c r="N65" s="14"/>
    </row>
    <row r="66" spans="1:14" x14ac:dyDescent="0.25">
      <c r="A66" s="13">
        <v>59</v>
      </c>
      <c r="B66" s="14" t="s">
        <v>62</v>
      </c>
      <c r="C66" s="14"/>
      <c r="D66" s="14"/>
      <c r="E66" s="14">
        <f t="shared" si="0"/>
        <v>0</v>
      </c>
      <c r="F66" s="14"/>
      <c r="G66" s="14"/>
      <c r="H66" s="14"/>
      <c r="I66" s="14">
        <v>2198.64</v>
      </c>
      <c r="J66" s="14">
        <v>134.97</v>
      </c>
      <c r="K66" s="14">
        <v>2563.66</v>
      </c>
      <c r="L66" s="14"/>
      <c r="M66" s="14">
        <f t="shared" si="1"/>
        <v>2563.66</v>
      </c>
      <c r="N66" s="14"/>
    </row>
    <row r="67" spans="1:14" x14ac:dyDescent="0.25">
      <c r="A67" s="13">
        <v>60</v>
      </c>
      <c r="B67" s="14" t="s">
        <v>63</v>
      </c>
      <c r="C67" s="14"/>
      <c r="D67" s="14"/>
      <c r="E67" s="14">
        <f t="shared" si="0"/>
        <v>0</v>
      </c>
      <c r="F67" s="14"/>
      <c r="G67" s="14"/>
      <c r="H67" s="14"/>
      <c r="I67" s="14">
        <v>3879.95</v>
      </c>
      <c r="J67" s="14">
        <v>134.93</v>
      </c>
      <c r="K67" s="14">
        <v>4328.96</v>
      </c>
      <c r="L67" s="14"/>
      <c r="M67" s="14">
        <f t="shared" si="1"/>
        <v>4328.96</v>
      </c>
      <c r="N67" s="14"/>
    </row>
    <row r="68" spans="1:14" x14ac:dyDescent="0.25">
      <c r="A68" s="13">
        <v>61</v>
      </c>
      <c r="B68" s="14" t="s">
        <v>64</v>
      </c>
      <c r="C68" s="14"/>
      <c r="D68" s="14"/>
      <c r="E68" s="14">
        <f t="shared" si="0"/>
        <v>0</v>
      </c>
      <c r="F68" s="14"/>
      <c r="G68" s="14"/>
      <c r="H68" s="14"/>
      <c r="I68" s="14">
        <v>2845.3</v>
      </c>
      <c r="J68" s="14">
        <v>137.47999999999999</v>
      </c>
      <c r="K68" s="14">
        <v>3247.4</v>
      </c>
      <c r="L68" s="14"/>
      <c r="M68" s="14">
        <f t="shared" si="1"/>
        <v>3247.4</v>
      </c>
      <c r="N68" s="14"/>
    </row>
    <row r="69" spans="1:14" x14ac:dyDescent="0.25">
      <c r="A69" s="13">
        <v>62</v>
      </c>
      <c r="B69" s="14" t="s">
        <v>65</v>
      </c>
      <c r="C69" s="14"/>
      <c r="D69" s="14"/>
      <c r="E69" s="14">
        <f t="shared" si="0"/>
        <v>0</v>
      </c>
      <c r="F69" s="14"/>
      <c r="G69" s="14"/>
      <c r="H69" s="14"/>
      <c r="I69" s="14">
        <v>3491.96</v>
      </c>
      <c r="J69" s="14">
        <v>221.76</v>
      </c>
      <c r="K69" s="14">
        <v>4085.68</v>
      </c>
      <c r="L69" s="14"/>
      <c r="M69" s="14">
        <f t="shared" si="1"/>
        <v>4085.68</v>
      </c>
      <c r="N69" s="14"/>
    </row>
    <row r="70" spans="1:14" x14ac:dyDescent="0.25">
      <c r="A70" s="13">
        <v>63</v>
      </c>
      <c r="B70" s="14" t="s">
        <v>66</v>
      </c>
      <c r="C70" s="14"/>
      <c r="D70" s="14"/>
      <c r="E70" s="14">
        <f t="shared" si="0"/>
        <v>0</v>
      </c>
      <c r="F70" s="14"/>
      <c r="G70" s="14"/>
      <c r="H70" s="14"/>
      <c r="I70" s="14"/>
      <c r="J70" s="14"/>
      <c r="K70" s="14"/>
      <c r="L70" s="14"/>
      <c r="M70" s="14">
        <f t="shared" si="1"/>
        <v>0</v>
      </c>
      <c r="N70" s="14"/>
    </row>
    <row r="71" spans="1:14" x14ac:dyDescent="0.25">
      <c r="A71" s="13">
        <v>64</v>
      </c>
      <c r="B71" s="14" t="s">
        <v>67</v>
      </c>
      <c r="C71" s="14"/>
      <c r="D71" s="14"/>
      <c r="E71" s="14">
        <f t="shared" si="0"/>
        <v>0</v>
      </c>
      <c r="F71" s="14"/>
      <c r="G71" s="14"/>
      <c r="H71" s="14"/>
      <c r="I71" s="14"/>
      <c r="J71" s="14"/>
      <c r="K71" s="14"/>
      <c r="L71" s="14"/>
      <c r="M71" s="14">
        <f t="shared" si="1"/>
        <v>0</v>
      </c>
      <c r="N71" s="14"/>
    </row>
    <row r="72" spans="1:14" x14ac:dyDescent="0.25">
      <c r="A72" s="13">
        <v>65</v>
      </c>
      <c r="B72" s="14" t="s">
        <v>68</v>
      </c>
      <c r="C72" s="14"/>
      <c r="D72" s="14"/>
      <c r="E72" s="14">
        <f t="shared" si="0"/>
        <v>0</v>
      </c>
      <c r="F72" s="14"/>
      <c r="G72" s="14"/>
      <c r="H72" s="14"/>
      <c r="I72" s="14"/>
      <c r="J72" s="14"/>
      <c r="K72" s="14"/>
      <c r="L72" s="14"/>
      <c r="M72" s="14">
        <f t="shared" ref="M72:M135" si="2">K72+L72</f>
        <v>0</v>
      </c>
      <c r="N72" s="14"/>
    </row>
    <row r="73" spans="1:14" x14ac:dyDescent="0.25">
      <c r="A73" s="13">
        <v>66</v>
      </c>
      <c r="B73" s="14" t="s">
        <v>69</v>
      </c>
      <c r="C73" s="14"/>
      <c r="D73" s="14"/>
      <c r="E73" s="14">
        <f t="shared" ref="E73:E136" si="3">SUM(C73:D73)</f>
        <v>0</v>
      </c>
      <c r="F73" s="14"/>
      <c r="G73" s="14"/>
      <c r="H73" s="14"/>
      <c r="I73" s="14"/>
      <c r="J73" s="14"/>
      <c r="K73" s="14"/>
      <c r="L73" s="14"/>
      <c r="M73" s="14">
        <f t="shared" si="2"/>
        <v>0</v>
      </c>
      <c r="N73" s="14"/>
    </row>
    <row r="74" spans="1:14" x14ac:dyDescent="0.25">
      <c r="A74" s="13">
        <v>67</v>
      </c>
      <c r="B74" s="14" t="s">
        <v>70</v>
      </c>
      <c r="C74" s="14">
        <v>0.4</v>
      </c>
      <c r="D74" s="14">
        <v>0.4</v>
      </c>
      <c r="E74" s="14">
        <f t="shared" si="3"/>
        <v>0.8</v>
      </c>
      <c r="F74" s="14">
        <v>1129.97</v>
      </c>
      <c r="G74" s="14">
        <v>2261.4699999999998</v>
      </c>
      <c r="H74" s="14"/>
      <c r="I74" s="14"/>
      <c r="J74" s="17"/>
      <c r="K74" s="14">
        <v>4274.18</v>
      </c>
      <c r="L74" s="14"/>
      <c r="M74" s="14">
        <f t="shared" si="2"/>
        <v>4274.18</v>
      </c>
      <c r="N74" s="14"/>
    </row>
    <row r="75" spans="1:14" x14ac:dyDescent="0.25">
      <c r="A75" s="13">
        <v>68</v>
      </c>
      <c r="B75" s="14" t="s">
        <v>71</v>
      </c>
      <c r="C75" s="14"/>
      <c r="D75" s="14"/>
      <c r="E75" s="14">
        <f t="shared" si="3"/>
        <v>0</v>
      </c>
      <c r="F75" s="14"/>
      <c r="G75" s="14"/>
      <c r="H75" s="14"/>
      <c r="I75" s="14"/>
      <c r="J75" s="14"/>
      <c r="K75" s="14"/>
      <c r="L75" s="14"/>
      <c r="M75" s="14">
        <f t="shared" si="2"/>
        <v>0</v>
      </c>
      <c r="N75" s="14"/>
    </row>
    <row r="76" spans="1:14" x14ac:dyDescent="0.25">
      <c r="A76" s="13">
        <v>69</v>
      </c>
      <c r="B76" s="14" t="s">
        <v>72</v>
      </c>
      <c r="C76" s="14"/>
      <c r="D76" s="14"/>
      <c r="E76" s="14">
        <f t="shared" si="3"/>
        <v>0</v>
      </c>
      <c r="F76" s="14"/>
      <c r="G76" s="14"/>
      <c r="H76" s="14"/>
      <c r="I76" s="14"/>
      <c r="J76" s="14"/>
      <c r="K76" s="14"/>
      <c r="L76" s="14"/>
      <c r="M76" s="14">
        <f t="shared" si="2"/>
        <v>0</v>
      </c>
      <c r="N76" s="14"/>
    </row>
    <row r="77" spans="1:14" x14ac:dyDescent="0.25">
      <c r="A77" s="13">
        <v>70</v>
      </c>
      <c r="B77" s="14" t="s">
        <v>73</v>
      </c>
      <c r="C77" s="14"/>
      <c r="D77" s="14"/>
      <c r="E77" s="14">
        <f t="shared" si="3"/>
        <v>0</v>
      </c>
      <c r="F77" s="14"/>
      <c r="G77" s="14"/>
      <c r="H77" s="14"/>
      <c r="I77" s="14"/>
      <c r="J77" s="14"/>
      <c r="K77" s="14"/>
      <c r="L77" s="14"/>
      <c r="M77" s="14">
        <f t="shared" si="2"/>
        <v>0</v>
      </c>
      <c r="N77" s="14"/>
    </row>
    <row r="78" spans="1:14" x14ac:dyDescent="0.25">
      <c r="A78" s="13">
        <v>71</v>
      </c>
      <c r="B78" s="14" t="s">
        <v>74</v>
      </c>
      <c r="C78" s="14">
        <v>8.1999999999999993</v>
      </c>
      <c r="D78" s="14"/>
      <c r="E78" s="14">
        <f t="shared" si="3"/>
        <v>8.1999999999999993</v>
      </c>
      <c r="F78" s="14">
        <v>353.42</v>
      </c>
      <c r="G78" s="14">
        <v>1346.35</v>
      </c>
      <c r="H78" s="14">
        <v>9.4</v>
      </c>
      <c r="I78" s="14">
        <v>412.88</v>
      </c>
      <c r="J78" s="14"/>
      <c r="K78" s="14">
        <v>2995.89</v>
      </c>
      <c r="L78" s="14"/>
      <c r="M78" s="14">
        <f t="shared" si="2"/>
        <v>2995.89</v>
      </c>
      <c r="N78" s="14"/>
    </row>
    <row r="79" spans="1:14" x14ac:dyDescent="0.25">
      <c r="A79" s="13">
        <v>72</v>
      </c>
      <c r="B79" s="14" t="s">
        <v>75</v>
      </c>
      <c r="C79" s="14">
        <v>8.1999999999999993</v>
      </c>
      <c r="D79" s="14"/>
      <c r="E79" s="14">
        <f t="shared" ref="E79:E82" si="4">SUM(C79:D79)</f>
        <v>8.1999999999999993</v>
      </c>
      <c r="F79" s="14">
        <v>353.42</v>
      </c>
      <c r="G79" s="14">
        <v>1346.35</v>
      </c>
      <c r="H79" s="14">
        <v>9.4</v>
      </c>
      <c r="I79" s="14">
        <v>412.88</v>
      </c>
      <c r="J79" s="14"/>
      <c r="K79" s="14">
        <v>2995.89</v>
      </c>
      <c r="L79" s="14"/>
      <c r="M79" s="14">
        <f t="shared" ref="M79:M82" si="5">K79+L79</f>
        <v>2995.89</v>
      </c>
      <c r="N79" s="14"/>
    </row>
    <row r="80" spans="1:14" x14ac:dyDescent="0.25">
      <c r="A80" s="13">
        <v>73</v>
      </c>
      <c r="B80" s="14" t="s">
        <v>76</v>
      </c>
      <c r="C80" s="14">
        <v>8.1999999999999993</v>
      </c>
      <c r="D80" s="14"/>
      <c r="E80" s="14">
        <f t="shared" si="4"/>
        <v>8.1999999999999993</v>
      </c>
      <c r="F80" s="14">
        <v>353.42</v>
      </c>
      <c r="G80" s="14">
        <v>1346.35</v>
      </c>
      <c r="H80" s="14">
        <v>9.4</v>
      </c>
      <c r="I80" s="14">
        <v>412.88</v>
      </c>
      <c r="J80" s="14"/>
      <c r="K80" s="14">
        <v>2995.89</v>
      </c>
      <c r="L80" s="14"/>
      <c r="M80" s="14">
        <f t="shared" si="5"/>
        <v>2995.89</v>
      </c>
      <c r="N80" s="14"/>
    </row>
    <row r="81" spans="1:14" x14ac:dyDescent="0.25">
      <c r="A81" s="13">
        <v>74</v>
      </c>
      <c r="B81" s="14" t="s">
        <v>77</v>
      </c>
      <c r="C81" s="14">
        <v>8.1999999999999993</v>
      </c>
      <c r="D81" s="14"/>
      <c r="E81" s="14">
        <f t="shared" si="4"/>
        <v>8.1999999999999993</v>
      </c>
      <c r="F81" s="14">
        <v>353.42</v>
      </c>
      <c r="G81" s="14">
        <v>1346.35</v>
      </c>
      <c r="H81" s="14">
        <v>9.4</v>
      </c>
      <c r="I81" s="14">
        <v>412.88</v>
      </c>
      <c r="J81" s="14"/>
      <c r="K81" s="14">
        <v>2995.89</v>
      </c>
      <c r="L81" s="14"/>
      <c r="M81" s="14">
        <f t="shared" si="5"/>
        <v>2995.89</v>
      </c>
      <c r="N81" s="14"/>
    </row>
    <row r="82" spans="1:14" x14ac:dyDescent="0.25">
      <c r="A82" s="13">
        <v>75</v>
      </c>
      <c r="B82" s="14" t="s">
        <v>78</v>
      </c>
      <c r="C82" s="14">
        <v>8.1999999999999993</v>
      </c>
      <c r="D82" s="14"/>
      <c r="E82" s="14">
        <f t="shared" si="4"/>
        <v>8.1999999999999993</v>
      </c>
      <c r="F82" s="14">
        <v>353.42</v>
      </c>
      <c r="G82" s="14">
        <v>1346.35</v>
      </c>
      <c r="H82" s="14">
        <v>9.4</v>
      </c>
      <c r="I82" s="14">
        <v>412.88</v>
      </c>
      <c r="J82" s="14"/>
      <c r="K82" s="14">
        <v>2995.89</v>
      </c>
      <c r="L82" s="14"/>
      <c r="M82" s="14">
        <f t="shared" si="5"/>
        <v>2995.89</v>
      </c>
      <c r="N82" s="14"/>
    </row>
    <row r="83" spans="1:14" x14ac:dyDescent="0.25">
      <c r="A83" s="13">
        <v>76</v>
      </c>
      <c r="B83" s="14" t="s">
        <v>79</v>
      </c>
      <c r="C83" s="14"/>
      <c r="D83" s="14"/>
      <c r="E83" s="14">
        <f t="shared" si="3"/>
        <v>0</v>
      </c>
      <c r="F83" s="14"/>
      <c r="G83" s="14"/>
      <c r="H83" s="14"/>
      <c r="I83" s="14"/>
      <c r="J83" s="14"/>
      <c r="K83" s="14"/>
      <c r="L83" s="14"/>
      <c r="M83" s="14">
        <f t="shared" si="2"/>
        <v>0</v>
      </c>
      <c r="N83" s="14"/>
    </row>
    <row r="84" spans="1:14" x14ac:dyDescent="0.25">
      <c r="A84" s="13">
        <v>77</v>
      </c>
      <c r="B84" s="14" t="s">
        <v>80</v>
      </c>
      <c r="C84" s="14"/>
      <c r="D84" s="14"/>
      <c r="E84" s="14">
        <f t="shared" si="3"/>
        <v>0</v>
      </c>
      <c r="F84" s="14"/>
      <c r="G84" s="14"/>
      <c r="H84" s="14"/>
      <c r="I84" s="14"/>
      <c r="J84" s="14"/>
      <c r="K84" s="14"/>
      <c r="L84" s="14"/>
      <c r="M84" s="14">
        <f t="shared" si="2"/>
        <v>0</v>
      </c>
      <c r="N84" s="14"/>
    </row>
    <row r="85" spans="1:14" x14ac:dyDescent="0.25">
      <c r="A85" s="13">
        <v>78</v>
      </c>
      <c r="B85" s="14" t="s">
        <v>81</v>
      </c>
      <c r="C85" s="14"/>
      <c r="D85" s="14">
        <v>0.5</v>
      </c>
      <c r="E85" s="14">
        <f t="shared" si="3"/>
        <v>0.5</v>
      </c>
      <c r="F85" s="14">
        <v>21.55</v>
      </c>
      <c r="G85" s="14">
        <v>88.41</v>
      </c>
      <c r="H85" s="14"/>
      <c r="I85" s="14">
        <v>422.65</v>
      </c>
      <c r="J85" s="14"/>
      <c r="K85" s="14">
        <v>610.87</v>
      </c>
      <c r="L85" s="14"/>
      <c r="M85" s="14">
        <f t="shared" si="2"/>
        <v>610.87</v>
      </c>
      <c r="N85" s="14"/>
    </row>
    <row r="86" spans="1:14" x14ac:dyDescent="0.25">
      <c r="A86" s="13">
        <v>79</v>
      </c>
      <c r="B86" s="14" t="s">
        <v>82</v>
      </c>
      <c r="C86" s="14"/>
      <c r="D86" s="14"/>
      <c r="E86" s="14">
        <f t="shared" si="3"/>
        <v>0</v>
      </c>
      <c r="F86" s="14"/>
      <c r="G86" s="14"/>
      <c r="H86" s="14"/>
      <c r="I86" s="14"/>
      <c r="J86" s="14"/>
      <c r="K86" s="14"/>
      <c r="L86" s="14"/>
      <c r="M86" s="14">
        <f t="shared" si="2"/>
        <v>0</v>
      </c>
      <c r="N86" s="14"/>
    </row>
    <row r="87" spans="1:14" x14ac:dyDescent="0.25">
      <c r="A87" s="13">
        <v>80</v>
      </c>
      <c r="B87" s="14" t="s">
        <v>83</v>
      </c>
      <c r="C87" s="14"/>
      <c r="D87" s="14"/>
      <c r="E87" s="14">
        <f t="shared" si="3"/>
        <v>0</v>
      </c>
      <c r="F87" s="14"/>
      <c r="G87" s="14"/>
      <c r="H87" s="14"/>
      <c r="I87" s="14"/>
      <c r="J87" s="14"/>
      <c r="K87" s="14"/>
      <c r="L87" s="14"/>
      <c r="M87" s="14">
        <f t="shared" si="2"/>
        <v>0</v>
      </c>
      <c r="N87" s="14"/>
    </row>
    <row r="88" spans="1:14" x14ac:dyDescent="0.25">
      <c r="A88" s="13">
        <v>81</v>
      </c>
      <c r="B88" s="14" t="s">
        <v>84</v>
      </c>
      <c r="C88" s="14"/>
      <c r="D88" s="14"/>
      <c r="E88" s="14">
        <f t="shared" si="3"/>
        <v>0</v>
      </c>
      <c r="F88" s="14"/>
      <c r="G88" s="14"/>
      <c r="H88" s="14"/>
      <c r="I88" s="14"/>
      <c r="J88" s="14"/>
      <c r="K88" s="14"/>
      <c r="L88" s="14"/>
      <c r="M88" s="14">
        <f t="shared" si="2"/>
        <v>0</v>
      </c>
      <c r="N88" s="14"/>
    </row>
    <row r="89" spans="1:14" x14ac:dyDescent="0.25">
      <c r="A89" s="13">
        <v>82</v>
      </c>
      <c r="B89" s="14" t="s">
        <v>85</v>
      </c>
      <c r="C89" s="14"/>
      <c r="D89" s="14"/>
      <c r="E89" s="14">
        <f t="shared" si="3"/>
        <v>0</v>
      </c>
      <c r="F89" s="14"/>
      <c r="G89" s="14"/>
      <c r="H89" s="14"/>
      <c r="I89" s="14"/>
      <c r="J89" s="14"/>
      <c r="K89" s="14"/>
      <c r="L89" s="14"/>
      <c r="M89" s="14">
        <f t="shared" si="2"/>
        <v>0</v>
      </c>
      <c r="N89" s="14"/>
    </row>
    <row r="90" spans="1:14" x14ac:dyDescent="0.25">
      <c r="A90" s="13">
        <v>83</v>
      </c>
      <c r="B90" s="14" t="s">
        <v>86</v>
      </c>
      <c r="C90" s="14"/>
      <c r="D90" s="14"/>
      <c r="E90" s="14">
        <f t="shared" si="3"/>
        <v>0</v>
      </c>
      <c r="F90" s="14"/>
      <c r="G90" s="14"/>
      <c r="H90" s="14"/>
      <c r="I90" s="14"/>
      <c r="J90" s="14"/>
      <c r="K90" s="14"/>
      <c r="L90" s="14"/>
      <c r="M90" s="14">
        <f t="shared" si="2"/>
        <v>0</v>
      </c>
      <c r="N90" s="14"/>
    </row>
    <row r="91" spans="1:14" x14ac:dyDescent="0.25">
      <c r="A91" s="13">
        <v>84</v>
      </c>
      <c r="B91" s="14" t="s">
        <v>87</v>
      </c>
      <c r="C91" s="14"/>
      <c r="D91" s="14"/>
      <c r="E91" s="14">
        <f t="shared" si="3"/>
        <v>0</v>
      </c>
      <c r="F91" s="14"/>
      <c r="G91" s="14"/>
      <c r="H91" s="14"/>
      <c r="I91" s="14"/>
      <c r="J91" s="14"/>
      <c r="K91" s="14"/>
      <c r="L91" s="14"/>
      <c r="M91" s="14">
        <f t="shared" si="2"/>
        <v>0</v>
      </c>
      <c r="N91" s="14"/>
    </row>
    <row r="92" spans="1:14" x14ac:dyDescent="0.25">
      <c r="A92" s="13">
        <v>85</v>
      </c>
      <c r="B92" s="14" t="s">
        <v>88</v>
      </c>
      <c r="C92" s="14"/>
      <c r="D92" s="14"/>
      <c r="E92" s="14">
        <f t="shared" si="3"/>
        <v>0</v>
      </c>
      <c r="F92" s="14"/>
      <c r="G92" s="14"/>
      <c r="H92" s="14"/>
      <c r="I92" s="14"/>
      <c r="J92" s="14"/>
      <c r="K92" s="14"/>
      <c r="L92" s="14"/>
      <c r="M92" s="14">
        <f t="shared" si="2"/>
        <v>0</v>
      </c>
      <c r="N92" s="14"/>
    </row>
    <row r="93" spans="1:14" x14ac:dyDescent="0.25">
      <c r="A93" s="13">
        <v>86</v>
      </c>
      <c r="B93" s="14" t="s">
        <v>197</v>
      </c>
      <c r="C93" s="14"/>
      <c r="D93" s="14"/>
      <c r="E93" s="14">
        <f t="shared" si="3"/>
        <v>0</v>
      </c>
      <c r="F93" s="14"/>
      <c r="G93" s="14"/>
      <c r="H93" s="14"/>
      <c r="I93" s="14"/>
      <c r="J93" s="14"/>
      <c r="K93" s="14"/>
      <c r="L93" s="14"/>
      <c r="M93" s="14">
        <f t="shared" si="2"/>
        <v>0</v>
      </c>
      <c r="N93" s="14"/>
    </row>
    <row r="94" spans="1:14" x14ac:dyDescent="0.25">
      <c r="A94" s="13">
        <v>87</v>
      </c>
      <c r="B94" s="14" t="s">
        <v>89</v>
      </c>
      <c r="C94" s="14"/>
      <c r="D94" s="14"/>
      <c r="E94" s="14">
        <f t="shared" si="3"/>
        <v>0</v>
      </c>
      <c r="F94" s="14"/>
      <c r="G94" s="14"/>
      <c r="H94" s="14"/>
      <c r="I94" s="14"/>
      <c r="J94" s="14"/>
      <c r="K94" s="14"/>
      <c r="L94" s="14"/>
      <c r="M94" s="14">
        <f t="shared" si="2"/>
        <v>0</v>
      </c>
      <c r="N94" s="14"/>
    </row>
    <row r="95" spans="1:14" x14ac:dyDescent="0.25">
      <c r="A95" s="13">
        <v>88</v>
      </c>
      <c r="B95" s="14" t="s">
        <v>90</v>
      </c>
      <c r="C95" s="14"/>
      <c r="D95" s="14"/>
      <c r="E95" s="14">
        <f t="shared" si="3"/>
        <v>0</v>
      </c>
      <c r="F95" s="14"/>
      <c r="G95" s="14"/>
      <c r="H95" s="14"/>
      <c r="I95" s="14"/>
      <c r="J95" s="14"/>
      <c r="K95" s="14"/>
      <c r="L95" s="14"/>
      <c r="M95" s="14">
        <f t="shared" si="2"/>
        <v>0</v>
      </c>
      <c r="N95" s="14"/>
    </row>
    <row r="96" spans="1:14" x14ac:dyDescent="0.25">
      <c r="A96" s="13">
        <v>89</v>
      </c>
      <c r="B96" s="14" t="s">
        <v>91</v>
      </c>
      <c r="C96" s="14"/>
      <c r="D96" s="14"/>
      <c r="E96" s="14">
        <f t="shared" si="3"/>
        <v>0</v>
      </c>
      <c r="F96" s="14"/>
      <c r="G96" s="14"/>
      <c r="H96" s="14"/>
      <c r="I96" s="14"/>
      <c r="J96" s="14"/>
      <c r="K96" s="14"/>
      <c r="L96" s="14"/>
      <c r="M96" s="14">
        <f t="shared" si="2"/>
        <v>0</v>
      </c>
      <c r="N96" s="14"/>
    </row>
    <row r="97" spans="1:14" x14ac:dyDescent="0.25">
      <c r="A97" s="13">
        <v>90</v>
      </c>
      <c r="B97" s="14" t="s">
        <v>92</v>
      </c>
      <c r="C97" s="14"/>
      <c r="D97" s="14"/>
      <c r="E97" s="14">
        <f t="shared" si="3"/>
        <v>0</v>
      </c>
      <c r="F97" s="14"/>
      <c r="G97" s="14"/>
      <c r="H97" s="14"/>
      <c r="I97" s="14"/>
      <c r="J97" s="14"/>
      <c r="K97" s="14"/>
      <c r="L97" s="14"/>
      <c r="M97" s="14">
        <f t="shared" si="2"/>
        <v>0</v>
      </c>
      <c r="N97" s="14"/>
    </row>
    <row r="98" spans="1:14" x14ac:dyDescent="0.25">
      <c r="A98" s="13">
        <v>91</v>
      </c>
      <c r="B98" s="14" t="s">
        <v>93</v>
      </c>
      <c r="C98" s="14"/>
      <c r="D98" s="14"/>
      <c r="E98" s="14">
        <f t="shared" si="3"/>
        <v>0</v>
      </c>
      <c r="F98" s="14"/>
      <c r="G98" s="14"/>
      <c r="H98" s="14"/>
      <c r="I98" s="14"/>
      <c r="J98" s="14"/>
      <c r="K98" s="14"/>
      <c r="L98" s="14"/>
      <c r="M98" s="14">
        <f t="shared" si="2"/>
        <v>0</v>
      </c>
      <c r="N98" s="14"/>
    </row>
    <row r="99" spans="1:14" x14ac:dyDescent="0.25">
      <c r="A99" s="13">
        <v>92</v>
      </c>
      <c r="B99" s="14" t="s">
        <v>94</v>
      </c>
      <c r="C99" s="14"/>
      <c r="D99" s="14"/>
      <c r="E99" s="14">
        <f t="shared" si="3"/>
        <v>0</v>
      </c>
      <c r="F99" s="14"/>
      <c r="G99" s="14"/>
      <c r="H99" s="14"/>
      <c r="I99" s="14"/>
      <c r="J99" s="14"/>
      <c r="K99" s="14"/>
      <c r="L99" s="14"/>
      <c r="M99" s="14">
        <f t="shared" si="2"/>
        <v>0</v>
      </c>
      <c r="N99" s="14"/>
    </row>
    <row r="100" spans="1:14" x14ac:dyDescent="0.25">
      <c r="A100" s="13">
        <v>93</v>
      </c>
      <c r="B100" s="14" t="s">
        <v>95</v>
      </c>
      <c r="C100" s="14"/>
      <c r="D100" s="14"/>
      <c r="E100" s="14">
        <f t="shared" si="3"/>
        <v>0</v>
      </c>
      <c r="F100" s="14"/>
      <c r="G100" s="14"/>
      <c r="H100" s="14"/>
      <c r="I100" s="14"/>
      <c r="J100" s="14"/>
      <c r="K100" s="14"/>
      <c r="L100" s="14"/>
      <c r="M100" s="14">
        <f t="shared" si="2"/>
        <v>0</v>
      </c>
      <c r="N100" s="14"/>
    </row>
    <row r="101" spans="1:14" x14ac:dyDescent="0.25">
      <c r="A101" s="13">
        <v>94</v>
      </c>
      <c r="B101" s="14" t="s">
        <v>96</v>
      </c>
      <c r="C101" s="14"/>
      <c r="D101" s="14"/>
      <c r="E101" s="14">
        <f t="shared" si="3"/>
        <v>0</v>
      </c>
      <c r="F101" s="14"/>
      <c r="G101" s="14"/>
      <c r="H101" s="14"/>
      <c r="I101" s="14"/>
      <c r="J101" s="14"/>
      <c r="K101" s="14"/>
      <c r="L101" s="14"/>
      <c r="M101" s="14">
        <f t="shared" si="2"/>
        <v>0</v>
      </c>
      <c r="N101" s="14"/>
    </row>
    <row r="102" spans="1:14" x14ac:dyDescent="0.25">
      <c r="A102" s="13">
        <v>95</v>
      </c>
      <c r="B102" s="14" t="s">
        <v>97</v>
      </c>
      <c r="C102" s="14"/>
      <c r="D102" s="14"/>
      <c r="E102" s="14">
        <f t="shared" si="3"/>
        <v>0</v>
      </c>
      <c r="F102" s="14"/>
      <c r="G102" s="14"/>
      <c r="H102" s="14"/>
      <c r="I102" s="14"/>
      <c r="J102" s="14"/>
      <c r="K102" s="14"/>
      <c r="L102" s="14"/>
      <c r="M102" s="14">
        <f t="shared" si="2"/>
        <v>0</v>
      </c>
      <c r="N102" s="14"/>
    </row>
    <row r="103" spans="1:14" x14ac:dyDescent="0.25">
      <c r="A103" s="13">
        <v>96</v>
      </c>
      <c r="B103" s="14" t="s">
        <v>99</v>
      </c>
      <c r="C103" s="14"/>
      <c r="D103" s="14"/>
      <c r="E103" s="14">
        <f t="shared" si="3"/>
        <v>0</v>
      </c>
      <c r="F103" s="14"/>
      <c r="G103" s="14"/>
      <c r="H103" s="14"/>
      <c r="I103" s="14"/>
      <c r="J103" s="14"/>
      <c r="K103" s="14"/>
      <c r="L103" s="14"/>
      <c r="M103" s="14">
        <f t="shared" si="2"/>
        <v>0</v>
      </c>
      <c r="N103" s="14"/>
    </row>
    <row r="104" spans="1:14" x14ac:dyDescent="0.25">
      <c r="A104" s="13">
        <v>97</v>
      </c>
      <c r="B104" s="14" t="s">
        <v>100</v>
      </c>
      <c r="C104" s="14">
        <v>8.1999999999999993</v>
      </c>
      <c r="D104" s="14"/>
      <c r="E104" s="14">
        <f t="shared" si="3"/>
        <v>8.1999999999999993</v>
      </c>
      <c r="F104" s="14">
        <v>353.42</v>
      </c>
      <c r="G104" s="14">
        <v>1346.35</v>
      </c>
      <c r="H104" s="14">
        <v>9.4</v>
      </c>
      <c r="I104" s="14">
        <v>825.76</v>
      </c>
      <c r="J104" s="17"/>
      <c r="K104" s="14">
        <v>3429.42</v>
      </c>
      <c r="L104" s="14"/>
      <c r="M104" s="14">
        <f t="shared" si="2"/>
        <v>3429.42</v>
      </c>
      <c r="N104" s="14"/>
    </row>
    <row r="105" spans="1:14" x14ac:dyDescent="0.25">
      <c r="A105" s="13">
        <v>98</v>
      </c>
      <c r="B105" s="14" t="s">
        <v>101</v>
      </c>
      <c r="C105" s="14">
        <v>8.1999999999999993</v>
      </c>
      <c r="D105" s="14"/>
      <c r="E105" s="14">
        <f t="shared" si="3"/>
        <v>8.1999999999999993</v>
      </c>
      <c r="F105" s="14">
        <v>353.42</v>
      </c>
      <c r="G105" s="14">
        <v>1346.35</v>
      </c>
      <c r="H105" s="14">
        <v>9.4</v>
      </c>
      <c r="I105" s="14">
        <v>412.88</v>
      </c>
      <c r="J105" s="14"/>
      <c r="K105" s="14">
        <v>2995.89</v>
      </c>
      <c r="L105" s="14"/>
      <c r="M105" s="14">
        <f t="shared" si="2"/>
        <v>2995.89</v>
      </c>
      <c r="N105" s="14"/>
    </row>
    <row r="106" spans="1:14" x14ac:dyDescent="0.25">
      <c r="A106" s="13">
        <v>99</v>
      </c>
      <c r="B106" s="14" t="s">
        <v>102</v>
      </c>
      <c r="C106" s="14"/>
      <c r="D106" s="14"/>
      <c r="E106" s="14">
        <f t="shared" si="3"/>
        <v>0</v>
      </c>
      <c r="F106" s="14"/>
      <c r="G106" s="14"/>
      <c r="H106" s="14"/>
      <c r="I106" s="14"/>
      <c r="J106" s="14"/>
      <c r="K106" s="14"/>
      <c r="L106" s="14"/>
      <c r="M106" s="14">
        <f t="shared" si="2"/>
        <v>0</v>
      </c>
      <c r="N106" s="14"/>
    </row>
    <row r="107" spans="1:14" x14ac:dyDescent="0.25">
      <c r="A107" s="13">
        <v>100</v>
      </c>
      <c r="B107" s="14" t="s">
        <v>103</v>
      </c>
      <c r="C107" s="14"/>
      <c r="D107" s="14"/>
      <c r="E107" s="14">
        <f t="shared" si="3"/>
        <v>0</v>
      </c>
      <c r="F107" s="14"/>
      <c r="G107" s="14"/>
      <c r="H107" s="14"/>
      <c r="I107" s="14"/>
      <c r="J107" s="14"/>
      <c r="K107" s="14"/>
      <c r="L107" s="14"/>
      <c r="M107" s="14">
        <f t="shared" si="2"/>
        <v>0</v>
      </c>
      <c r="N107" s="14"/>
    </row>
    <row r="108" spans="1:14" x14ac:dyDescent="0.25">
      <c r="A108" s="13">
        <v>101</v>
      </c>
      <c r="B108" s="14" t="s">
        <v>104</v>
      </c>
      <c r="C108" s="14"/>
      <c r="D108" s="14"/>
      <c r="E108" s="14">
        <f t="shared" si="3"/>
        <v>0</v>
      </c>
      <c r="F108" s="14"/>
      <c r="G108" s="14"/>
      <c r="H108" s="14"/>
      <c r="I108" s="14"/>
      <c r="J108" s="14"/>
      <c r="K108" s="14"/>
      <c r="L108" s="14"/>
      <c r="M108" s="14">
        <f t="shared" si="2"/>
        <v>0</v>
      </c>
      <c r="N108" s="14"/>
    </row>
    <row r="109" spans="1:14" x14ac:dyDescent="0.25">
      <c r="A109" s="13">
        <v>102</v>
      </c>
      <c r="B109" s="14" t="s">
        <v>105</v>
      </c>
      <c r="C109" s="14"/>
      <c r="D109" s="14"/>
      <c r="E109" s="14">
        <f t="shared" si="3"/>
        <v>0</v>
      </c>
      <c r="F109" s="14"/>
      <c r="G109" s="14"/>
      <c r="H109" s="14"/>
      <c r="I109" s="14"/>
      <c r="J109" s="14"/>
      <c r="K109" s="14"/>
      <c r="L109" s="14"/>
      <c r="M109" s="14">
        <f t="shared" si="2"/>
        <v>0</v>
      </c>
      <c r="N109" s="14"/>
    </row>
    <row r="110" spans="1:14" x14ac:dyDescent="0.25">
      <c r="A110" s="13">
        <v>103</v>
      </c>
      <c r="B110" s="14" t="s">
        <v>106</v>
      </c>
      <c r="C110" s="14"/>
      <c r="D110" s="14"/>
      <c r="E110" s="14">
        <f t="shared" si="3"/>
        <v>0</v>
      </c>
      <c r="F110" s="14"/>
      <c r="G110" s="14"/>
      <c r="H110" s="14"/>
      <c r="I110" s="14"/>
      <c r="J110" s="14"/>
      <c r="K110" s="14"/>
      <c r="L110" s="14"/>
      <c r="M110" s="14">
        <f t="shared" si="2"/>
        <v>0</v>
      </c>
      <c r="N110" s="14"/>
    </row>
    <row r="111" spans="1:14" x14ac:dyDescent="0.25">
      <c r="A111" s="13">
        <v>104</v>
      </c>
      <c r="B111" s="14" t="s">
        <v>107</v>
      </c>
      <c r="C111" s="14"/>
      <c r="D111" s="14"/>
      <c r="E111" s="14">
        <f t="shared" si="3"/>
        <v>0</v>
      </c>
      <c r="F111" s="14"/>
      <c r="G111" s="14"/>
      <c r="H111" s="14"/>
      <c r="I111" s="14"/>
      <c r="J111" s="14"/>
      <c r="K111" s="14"/>
      <c r="L111" s="14"/>
      <c r="M111" s="14">
        <f t="shared" si="2"/>
        <v>0</v>
      </c>
      <c r="N111" s="14"/>
    </row>
    <row r="112" spans="1:14" x14ac:dyDescent="0.25">
      <c r="A112" s="13">
        <v>105</v>
      </c>
      <c r="B112" s="14" t="s">
        <v>108</v>
      </c>
      <c r="C112" s="14">
        <v>0.15</v>
      </c>
      <c r="D112" s="14"/>
      <c r="E112" s="14">
        <f t="shared" si="3"/>
        <v>0.15</v>
      </c>
      <c r="F112" s="14">
        <v>6.47</v>
      </c>
      <c r="G112" s="14">
        <v>18.940000000000001</v>
      </c>
      <c r="H112" s="14"/>
      <c r="I112" s="14"/>
      <c r="J112" s="14"/>
      <c r="K112" s="14">
        <v>35.81</v>
      </c>
      <c r="L112" s="14">
        <v>414.63</v>
      </c>
      <c r="M112" s="14">
        <f t="shared" si="2"/>
        <v>450.44</v>
      </c>
      <c r="N112" s="14"/>
    </row>
    <row r="113" spans="1:14" x14ac:dyDescent="0.25">
      <c r="A113" s="13">
        <v>106</v>
      </c>
      <c r="B113" s="14" t="s">
        <v>109</v>
      </c>
      <c r="C113" s="14"/>
      <c r="D113" s="14"/>
      <c r="E113" s="14">
        <f t="shared" si="3"/>
        <v>0</v>
      </c>
      <c r="F113" s="14"/>
      <c r="G113" s="14"/>
      <c r="H113" s="14"/>
      <c r="I113" s="14">
        <v>2586.64</v>
      </c>
      <c r="J113" s="14">
        <v>90.05</v>
      </c>
      <c r="K113" s="14">
        <v>2886.16</v>
      </c>
      <c r="L113" s="14"/>
      <c r="M113" s="14">
        <f t="shared" si="2"/>
        <v>2886.16</v>
      </c>
      <c r="N113" s="14"/>
    </row>
    <row r="114" spans="1:14" x14ac:dyDescent="0.25">
      <c r="A114" s="13">
        <v>107</v>
      </c>
      <c r="B114" s="14" t="s">
        <v>110</v>
      </c>
      <c r="C114" s="14"/>
      <c r="D114" s="14"/>
      <c r="E114" s="14">
        <f t="shared" si="3"/>
        <v>0</v>
      </c>
      <c r="F114" s="14"/>
      <c r="G114" s="14"/>
      <c r="H114" s="14"/>
      <c r="I114" s="14">
        <v>1163.99</v>
      </c>
      <c r="J114" s="14">
        <v>66.599999999999994</v>
      </c>
      <c r="K114" s="14">
        <v>1348.06</v>
      </c>
      <c r="L114" s="14"/>
      <c r="M114" s="14">
        <f t="shared" si="2"/>
        <v>1348.06</v>
      </c>
      <c r="N114" s="14"/>
    </row>
    <row r="115" spans="1:14" x14ac:dyDescent="0.25">
      <c r="A115" s="13">
        <v>108</v>
      </c>
      <c r="B115" s="14" t="s">
        <v>111</v>
      </c>
      <c r="C115" s="14"/>
      <c r="D115" s="14"/>
      <c r="E115" s="14">
        <f t="shared" si="3"/>
        <v>0</v>
      </c>
      <c r="F115" s="14"/>
      <c r="G115" s="14"/>
      <c r="H115" s="14"/>
      <c r="I115" s="14">
        <v>1293.32</v>
      </c>
      <c r="J115" s="14">
        <v>63.67</v>
      </c>
      <c r="K115" s="14">
        <v>1478.32</v>
      </c>
      <c r="L115" s="14"/>
      <c r="M115" s="14">
        <f t="shared" si="2"/>
        <v>1478.32</v>
      </c>
      <c r="N115" s="14"/>
    </row>
    <row r="116" spans="1:14" x14ac:dyDescent="0.25">
      <c r="A116" s="13">
        <v>109</v>
      </c>
      <c r="B116" s="14" t="s">
        <v>112</v>
      </c>
      <c r="C116" s="14">
        <v>6.75</v>
      </c>
      <c r="D116" s="14"/>
      <c r="E116" s="14">
        <f t="shared" si="3"/>
        <v>6.75</v>
      </c>
      <c r="F116" s="14">
        <v>290.93</v>
      </c>
      <c r="G116" s="14">
        <v>1108.28</v>
      </c>
      <c r="H116" s="14"/>
      <c r="I116" s="14">
        <v>1810.64</v>
      </c>
      <c r="J116" s="14">
        <v>88.77</v>
      </c>
      <c r="K116" s="14">
        <v>4163.6000000000004</v>
      </c>
      <c r="L116" s="14"/>
      <c r="M116" s="14">
        <f t="shared" si="2"/>
        <v>4163.6000000000004</v>
      </c>
      <c r="N116" s="14"/>
    </row>
    <row r="117" spans="1:14" x14ac:dyDescent="0.25">
      <c r="A117" s="13">
        <v>110</v>
      </c>
      <c r="B117" s="14" t="s">
        <v>113</v>
      </c>
      <c r="C117" s="14"/>
      <c r="D117" s="14"/>
      <c r="E117" s="14">
        <f t="shared" si="3"/>
        <v>0</v>
      </c>
      <c r="F117" s="14"/>
      <c r="G117" s="14"/>
      <c r="H117" s="14"/>
      <c r="I117" s="14"/>
      <c r="J117" s="14"/>
      <c r="K117" s="14"/>
      <c r="L117" s="14"/>
      <c r="M117" s="14">
        <f t="shared" si="2"/>
        <v>0</v>
      </c>
      <c r="N117" s="14"/>
    </row>
    <row r="118" spans="1:14" x14ac:dyDescent="0.25">
      <c r="A118" s="13">
        <v>111</v>
      </c>
      <c r="B118" s="14" t="s">
        <v>114</v>
      </c>
      <c r="C118" s="14"/>
      <c r="D118" s="14"/>
      <c r="E118" s="14">
        <f t="shared" si="3"/>
        <v>0</v>
      </c>
      <c r="F118" s="14"/>
      <c r="G118" s="14"/>
      <c r="H118" s="14"/>
      <c r="I118" s="14"/>
      <c r="J118" s="14"/>
      <c r="K118" s="14"/>
      <c r="L118" s="14"/>
      <c r="M118" s="14">
        <f t="shared" si="2"/>
        <v>0</v>
      </c>
      <c r="N118" s="14"/>
    </row>
    <row r="119" spans="1:14" x14ac:dyDescent="0.25">
      <c r="A119" s="13">
        <v>112</v>
      </c>
      <c r="B119" s="14" t="s">
        <v>115</v>
      </c>
      <c r="C119" s="14">
        <v>60.17</v>
      </c>
      <c r="D119" s="14">
        <v>0.3</v>
      </c>
      <c r="E119" s="14">
        <f t="shared" si="3"/>
        <v>60.47</v>
      </c>
      <c r="F119" s="14">
        <v>4442.3599999999997</v>
      </c>
      <c r="G119" s="14">
        <v>3829.09</v>
      </c>
      <c r="H119" s="14"/>
      <c r="I119" s="14">
        <v>3303.04</v>
      </c>
      <c r="J119" s="14"/>
      <c r="K119" s="14">
        <v>12571.87</v>
      </c>
      <c r="L119" s="14">
        <f>154.92+1462.88</f>
        <v>1617.8000000000002</v>
      </c>
      <c r="M119" s="14">
        <f t="shared" si="2"/>
        <v>14189.670000000002</v>
      </c>
      <c r="N119" s="14"/>
    </row>
    <row r="120" spans="1:14" x14ac:dyDescent="0.25">
      <c r="A120" s="13">
        <v>113</v>
      </c>
      <c r="B120" s="14" t="s">
        <v>116</v>
      </c>
      <c r="C120" s="14"/>
      <c r="D120" s="14"/>
      <c r="E120" s="14">
        <f t="shared" si="3"/>
        <v>0</v>
      </c>
      <c r="F120" s="14"/>
      <c r="G120" s="14"/>
      <c r="H120" s="14"/>
      <c r="I120" s="14"/>
      <c r="J120" s="14"/>
      <c r="K120" s="14"/>
      <c r="L120" s="14"/>
      <c r="M120" s="14">
        <f t="shared" si="2"/>
        <v>0</v>
      </c>
      <c r="N120" s="14"/>
    </row>
    <row r="121" spans="1:14" x14ac:dyDescent="0.25">
      <c r="A121" s="13">
        <v>114</v>
      </c>
      <c r="B121" s="14" t="s">
        <v>117</v>
      </c>
      <c r="C121" s="14">
        <v>1.8</v>
      </c>
      <c r="D121" s="14">
        <v>0.3</v>
      </c>
      <c r="E121" s="14">
        <f t="shared" si="3"/>
        <v>2.1</v>
      </c>
      <c r="F121" s="14">
        <v>1070.6500000000001</v>
      </c>
      <c r="G121" s="14">
        <v>2215.06</v>
      </c>
      <c r="H121" s="14"/>
      <c r="I121" s="14">
        <v>825.76</v>
      </c>
      <c r="J121" s="14"/>
      <c r="K121" s="14">
        <v>5053.5200000000004</v>
      </c>
      <c r="L121" s="14">
        <v>30.98</v>
      </c>
      <c r="M121" s="14">
        <f t="shared" si="2"/>
        <v>5084.5</v>
      </c>
      <c r="N121" s="14"/>
    </row>
    <row r="122" spans="1:14" x14ac:dyDescent="0.25">
      <c r="A122" s="13">
        <v>115</v>
      </c>
      <c r="B122" s="14" t="s">
        <v>118</v>
      </c>
      <c r="C122" s="14"/>
      <c r="D122" s="14"/>
      <c r="E122" s="14">
        <f t="shared" si="3"/>
        <v>0</v>
      </c>
      <c r="F122" s="14"/>
      <c r="G122" s="14"/>
      <c r="H122" s="14"/>
      <c r="I122" s="14"/>
      <c r="J122" s="14"/>
      <c r="K122" s="14"/>
      <c r="L122" s="14"/>
      <c r="M122" s="14">
        <f t="shared" si="2"/>
        <v>0</v>
      </c>
      <c r="N122" s="14"/>
    </row>
    <row r="123" spans="1:14" x14ac:dyDescent="0.25">
      <c r="A123" s="13">
        <v>116</v>
      </c>
      <c r="B123" s="14" t="s">
        <v>119</v>
      </c>
      <c r="C123" s="14"/>
      <c r="D123" s="14"/>
      <c r="E123" s="14">
        <f t="shared" si="3"/>
        <v>0</v>
      </c>
      <c r="F123" s="14"/>
      <c r="G123" s="14"/>
      <c r="H123" s="14"/>
      <c r="I123" s="14"/>
      <c r="J123" s="14"/>
      <c r="K123" s="14"/>
      <c r="L123" s="14"/>
      <c r="M123" s="14">
        <f t="shared" si="2"/>
        <v>0</v>
      </c>
      <c r="N123" s="14"/>
    </row>
    <row r="124" spans="1:14" x14ac:dyDescent="0.25">
      <c r="A124" s="13">
        <v>117</v>
      </c>
      <c r="B124" s="14" t="s">
        <v>120</v>
      </c>
      <c r="C124" s="14"/>
      <c r="D124" s="14"/>
      <c r="E124" s="14">
        <f t="shared" si="3"/>
        <v>0</v>
      </c>
      <c r="F124" s="14"/>
      <c r="G124" s="14"/>
      <c r="H124" s="14"/>
      <c r="I124" s="14"/>
      <c r="J124" s="14"/>
      <c r="K124" s="14"/>
      <c r="L124" s="14"/>
      <c r="M124" s="14">
        <f t="shared" si="2"/>
        <v>0</v>
      </c>
      <c r="N124" s="14"/>
    </row>
    <row r="125" spans="1:14" x14ac:dyDescent="0.25">
      <c r="A125" s="13">
        <v>118</v>
      </c>
      <c r="B125" s="14" t="s">
        <v>122</v>
      </c>
      <c r="C125" s="14">
        <v>2.2400000000000002</v>
      </c>
      <c r="D125" s="14">
        <v>0.3</v>
      </c>
      <c r="E125" s="14">
        <f t="shared" si="3"/>
        <v>2.54</v>
      </c>
      <c r="F125" s="14">
        <v>1052.31</v>
      </c>
      <c r="G125" s="14">
        <v>2145.4</v>
      </c>
      <c r="H125" s="14"/>
      <c r="I125" s="14">
        <v>825.76</v>
      </c>
      <c r="J125" s="14"/>
      <c r="K125" s="14">
        <v>4921.8599999999997</v>
      </c>
      <c r="L125" s="14">
        <f>766.27+30.98+124.61</f>
        <v>921.86</v>
      </c>
      <c r="M125" s="14">
        <f t="shared" si="2"/>
        <v>5843.7199999999993</v>
      </c>
      <c r="N125" s="14"/>
    </row>
    <row r="126" spans="1:14" x14ac:dyDescent="0.25">
      <c r="A126" s="13">
        <v>119</v>
      </c>
      <c r="B126" s="14" t="s">
        <v>123</v>
      </c>
      <c r="C126" s="14"/>
      <c r="D126" s="14"/>
      <c r="E126" s="14">
        <f t="shared" si="3"/>
        <v>0</v>
      </c>
      <c r="F126" s="14"/>
      <c r="G126" s="14"/>
      <c r="H126" s="14"/>
      <c r="I126" s="14"/>
      <c r="J126" s="14"/>
      <c r="K126" s="14"/>
      <c r="L126" s="14"/>
      <c r="M126" s="14">
        <f t="shared" si="2"/>
        <v>0</v>
      </c>
      <c r="N126" s="14"/>
    </row>
    <row r="127" spans="1:14" x14ac:dyDescent="0.25">
      <c r="A127" s="13">
        <v>120</v>
      </c>
      <c r="B127" s="14" t="s">
        <v>124</v>
      </c>
      <c r="C127" s="14"/>
      <c r="D127" s="14"/>
      <c r="E127" s="14">
        <f t="shared" si="3"/>
        <v>0</v>
      </c>
      <c r="F127" s="14"/>
      <c r="G127" s="14"/>
      <c r="H127" s="14"/>
      <c r="I127" s="14"/>
      <c r="J127" s="14"/>
      <c r="K127" s="14"/>
      <c r="L127" s="14"/>
      <c r="M127" s="14">
        <f t="shared" si="2"/>
        <v>0</v>
      </c>
      <c r="N127" s="14"/>
    </row>
    <row r="128" spans="1:14" x14ac:dyDescent="0.25">
      <c r="A128" s="13">
        <v>121</v>
      </c>
      <c r="B128" s="14" t="s">
        <v>125</v>
      </c>
      <c r="C128" s="14"/>
      <c r="D128" s="14"/>
      <c r="E128" s="14">
        <f t="shared" si="3"/>
        <v>0</v>
      </c>
      <c r="F128" s="14"/>
      <c r="G128" s="14"/>
      <c r="H128" s="14"/>
      <c r="I128" s="14"/>
      <c r="J128" s="14"/>
      <c r="K128" s="14"/>
      <c r="L128" s="14"/>
      <c r="M128" s="14">
        <f t="shared" si="2"/>
        <v>0</v>
      </c>
      <c r="N128" s="14"/>
    </row>
    <row r="129" spans="1:14" x14ac:dyDescent="0.25">
      <c r="A129" s="13">
        <v>122</v>
      </c>
      <c r="B129" s="14" t="s">
        <v>126</v>
      </c>
      <c r="C129" s="14"/>
      <c r="D129" s="14"/>
      <c r="E129" s="14">
        <f t="shared" si="3"/>
        <v>0</v>
      </c>
      <c r="F129" s="14"/>
      <c r="G129" s="14"/>
      <c r="H129" s="14"/>
      <c r="I129" s="14"/>
      <c r="J129" s="14"/>
      <c r="K129" s="14"/>
      <c r="L129" s="14"/>
      <c r="M129" s="14">
        <f t="shared" si="2"/>
        <v>0</v>
      </c>
      <c r="N129" s="14"/>
    </row>
    <row r="130" spans="1:14" x14ac:dyDescent="0.25">
      <c r="A130" s="13">
        <v>123</v>
      </c>
      <c r="B130" s="14" t="s">
        <v>127</v>
      </c>
      <c r="C130" s="14"/>
      <c r="D130" s="14"/>
      <c r="E130" s="14">
        <f t="shared" si="3"/>
        <v>0</v>
      </c>
      <c r="F130" s="14"/>
      <c r="G130" s="14"/>
      <c r="H130" s="14"/>
      <c r="I130" s="14"/>
      <c r="J130" s="14"/>
      <c r="K130" s="14"/>
      <c r="L130" s="14"/>
      <c r="M130" s="14">
        <f t="shared" si="2"/>
        <v>0</v>
      </c>
      <c r="N130" s="14"/>
    </row>
    <row r="131" spans="1:14" x14ac:dyDescent="0.25">
      <c r="A131" s="13">
        <v>124</v>
      </c>
      <c r="B131" s="14" t="s">
        <v>128</v>
      </c>
      <c r="C131" s="14"/>
      <c r="D131" s="14"/>
      <c r="E131" s="14">
        <f t="shared" si="3"/>
        <v>0</v>
      </c>
      <c r="F131" s="14"/>
      <c r="G131" s="14"/>
      <c r="H131" s="14"/>
      <c r="I131" s="14"/>
      <c r="J131" s="14"/>
      <c r="K131" s="14"/>
      <c r="L131" s="14"/>
      <c r="M131" s="14">
        <f t="shared" si="2"/>
        <v>0</v>
      </c>
      <c r="N131" s="14"/>
    </row>
    <row r="132" spans="1:14" x14ac:dyDescent="0.25">
      <c r="A132" s="13">
        <v>125</v>
      </c>
      <c r="B132" s="14" t="s">
        <v>129</v>
      </c>
      <c r="C132" s="14"/>
      <c r="D132" s="14"/>
      <c r="E132" s="14">
        <f t="shared" si="3"/>
        <v>0</v>
      </c>
      <c r="F132" s="14"/>
      <c r="G132" s="14"/>
      <c r="H132" s="14"/>
      <c r="I132" s="14"/>
      <c r="J132" s="14"/>
      <c r="K132" s="14"/>
      <c r="L132" s="14"/>
      <c r="M132" s="14">
        <f t="shared" si="2"/>
        <v>0</v>
      </c>
      <c r="N132" s="14"/>
    </row>
    <row r="133" spans="1:14" x14ac:dyDescent="0.25">
      <c r="A133" s="13">
        <v>126</v>
      </c>
      <c r="B133" s="14" t="s">
        <v>130</v>
      </c>
      <c r="C133" s="14"/>
      <c r="D133" s="14"/>
      <c r="E133" s="14">
        <f t="shared" si="3"/>
        <v>0</v>
      </c>
      <c r="F133" s="14"/>
      <c r="G133" s="14"/>
      <c r="H133" s="14"/>
      <c r="I133" s="14"/>
      <c r="J133" s="14"/>
      <c r="K133" s="14"/>
      <c r="L133" s="14"/>
      <c r="M133" s="14">
        <f t="shared" si="2"/>
        <v>0</v>
      </c>
      <c r="N133" s="14"/>
    </row>
    <row r="134" spans="1:14" x14ac:dyDescent="0.25">
      <c r="A134" s="13">
        <v>127</v>
      </c>
      <c r="B134" s="14" t="s">
        <v>131</v>
      </c>
      <c r="C134" s="14"/>
      <c r="D134" s="14"/>
      <c r="E134" s="14">
        <f t="shared" si="3"/>
        <v>0</v>
      </c>
      <c r="F134" s="14"/>
      <c r="G134" s="14"/>
      <c r="H134" s="14"/>
      <c r="I134" s="14"/>
      <c r="J134" s="14"/>
      <c r="K134" s="14"/>
      <c r="L134" s="14"/>
      <c r="M134" s="14">
        <f t="shared" si="2"/>
        <v>0</v>
      </c>
      <c r="N134" s="14"/>
    </row>
    <row r="135" spans="1:14" x14ac:dyDescent="0.25">
      <c r="A135" s="13">
        <v>128</v>
      </c>
      <c r="B135" s="14" t="s">
        <v>132</v>
      </c>
      <c r="C135" s="14"/>
      <c r="D135" s="14"/>
      <c r="E135" s="14">
        <f t="shared" si="3"/>
        <v>0</v>
      </c>
      <c r="F135" s="14"/>
      <c r="G135" s="14"/>
      <c r="H135" s="14"/>
      <c r="I135" s="14"/>
      <c r="J135" s="14"/>
      <c r="K135" s="14"/>
      <c r="L135" s="14"/>
      <c r="M135" s="14">
        <f t="shared" si="2"/>
        <v>0</v>
      </c>
      <c r="N135" s="14"/>
    </row>
    <row r="136" spans="1:14" x14ac:dyDescent="0.25">
      <c r="A136" s="13">
        <v>129</v>
      </c>
      <c r="B136" s="14" t="s">
        <v>133</v>
      </c>
      <c r="C136" s="14"/>
      <c r="D136" s="14"/>
      <c r="E136" s="14">
        <f t="shared" si="3"/>
        <v>0</v>
      </c>
      <c r="F136" s="14"/>
      <c r="G136" s="14"/>
      <c r="H136" s="14"/>
      <c r="I136" s="14"/>
      <c r="J136" s="14"/>
      <c r="K136" s="14"/>
      <c r="L136" s="14"/>
      <c r="M136" s="14">
        <f t="shared" ref="M136:M172" si="6">K136+L136</f>
        <v>0</v>
      </c>
      <c r="N136" s="14"/>
    </row>
    <row r="137" spans="1:14" x14ac:dyDescent="0.25">
      <c r="A137" s="13">
        <v>130</v>
      </c>
      <c r="B137" s="14" t="s">
        <v>134</v>
      </c>
      <c r="C137" s="14"/>
      <c r="D137" s="14"/>
      <c r="E137" s="14">
        <f t="shared" ref="E137:E172" si="7">SUM(C137:D137)</f>
        <v>0</v>
      </c>
      <c r="F137" s="14"/>
      <c r="G137" s="14"/>
      <c r="H137" s="14"/>
      <c r="I137" s="14"/>
      <c r="J137" s="14"/>
      <c r="K137" s="14"/>
      <c r="L137" s="14"/>
      <c r="M137" s="14">
        <f t="shared" si="6"/>
        <v>0</v>
      </c>
      <c r="N137" s="14"/>
    </row>
    <row r="138" spans="1:14" x14ac:dyDescent="0.25">
      <c r="A138" s="13">
        <v>131</v>
      </c>
      <c r="B138" s="14" t="s">
        <v>135</v>
      </c>
      <c r="C138" s="14">
        <v>24.46</v>
      </c>
      <c r="D138" s="14"/>
      <c r="E138" s="14">
        <f t="shared" si="7"/>
        <v>24.46</v>
      </c>
      <c r="F138" s="14">
        <v>1054.23</v>
      </c>
      <c r="G138" s="14">
        <v>4016.07</v>
      </c>
      <c r="H138" s="14"/>
      <c r="I138" s="14">
        <v>2327.9699999999998</v>
      </c>
      <c r="J138" s="14">
        <v>299.69</v>
      </c>
      <c r="K138" s="14">
        <v>10601.15</v>
      </c>
      <c r="L138" s="14"/>
      <c r="M138" s="14">
        <f t="shared" si="6"/>
        <v>10601.15</v>
      </c>
      <c r="N138" s="14"/>
    </row>
    <row r="139" spans="1:14" x14ac:dyDescent="0.25">
      <c r="A139" s="13">
        <v>132</v>
      </c>
      <c r="B139" s="14" t="s">
        <v>136</v>
      </c>
      <c r="C139" s="14">
        <v>26.05</v>
      </c>
      <c r="D139" s="14"/>
      <c r="E139" s="14">
        <f t="shared" si="7"/>
        <v>26.05</v>
      </c>
      <c r="F139" s="14">
        <v>1122.76</v>
      </c>
      <c r="G139" s="14">
        <v>4277.13</v>
      </c>
      <c r="H139" s="14"/>
      <c r="I139" s="14">
        <v>5949.26</v>
      </c>
      <c r="J139" s="14">
        <v>340.32</v>
      </c>
      <c r="K139" s="14">
        <v>14973.71</v>
      </c>
      <c r="L139" s="14"/>
      <c r="M139" s="14">
        <f t="shared" si="6"/>
        <v>14973.71</v>
      </c>
      <c r="N139" s="14"/>
    </row>
    <row r="140" spans="1:14" x14ac:dyDescent="0.25">
      <c r="A140" s="13">
        <v>133</v>
      </c>
      <c r="B140" s="14" t="s">
        <v>137</v>
      </c>
      <c r="C140" s="14"/>
      <c r="D140" s="14"/>
      <c r="E140" s="14">
        <f t="shared" si="7"/>
        <v>0</v>
      </c>
      <c r="F140" s="14"/>
      <c r="G140" s="14"/>
      <c r="H140" s="14"/>
      <c r="I140" s="14">
        <v>2845.3</v>
      </c>
      <c r="J140" s="14">
        <v>260.95</v>
      </c>
      <c r="K140" s="14">
        <v>3480.75</v>
      </c>
      <c r="L140" s="14"/>
      <c r="M140" s="14">
        <f t="shared" si="6"/>
        <v>3480.75</v>
      </c>
      <c r="N140" s="14"/>
    </row>
    <row r="141" spans="1:14" x14ac:dyDescent="0.25">
      <c r="A141" s="13">
        <v>134</v>
      </c>
      <c r="B141" s="14" t="s">
        <v>138</v>
      </c>
      <c r="C141" s="14"/>
      <c r="D141" s="14"/>
      <c r="E141" s="14">
        <f t="shared" si="7"/>
        <v>0</v>
      </c>
      <c r="F141" s="14"/>
      <c r="G141" s="14"/>
      <c r="H141" s="14"/>
      <c r="I141" s="14">
        <v>3233.29</v>
      </c>
      <c r="J141" s="14">
        <v>302.37</v>
      </c>
      <c r="K141" s="14">
        <v>3966.43</v>
      </c>
      <c r="L141" s="14"/>
      <c r="M141" s="14">
        <f t="shared" si="6"/>
        <v>3966.43</v>
      </c>
      <c r="N141" s="14"/>
    </row>
    <row r="142" spans="1:14" x14ac:dyDescent="0.25">
      <c r="A142" s="13">
        <v>135</v>
      </c>
      <c r="B142" s="14" t="s">
        <v>139</v>
      </c>
      <c r="C142" s="14"/>
      <c r="D142" s="14"/>
      <c r="E142" s="14">
        <f t="shared" si="7"/>
        <v>0</v>
      </c>
      <c r="F142" s="14"/>
      <c r="G142" s="14"/>
      <c r="H142" s="14"/>
      <c r="I142" s="14">
        <v>3879.95</v>
      </c>
      <c r="J142" s="14">
        <v>302.77999999999997</v>
      </c>
      <c r="K142" s="14">
        <v>4646.2</v>
      </c>
      <c r="L142" s="14"/>
      <c r="M142" s="14">
        <f t="shared" si="6"/>
        <v>4646.2</v>
      </c>
      <c r="N142" s="14"/>
    </row>
    <row r="143" spans="1:14" x14ac:dyDescent="0.25">
      <c r="A143" s="13">
        <v>136</v>
      </c>
      <c r="B143" s="14" t="s">
        <v>140</v>
      </c>
      <c r="C143" s="14"/>
      <c r="D143" s="14"/>
      <c r="E143" s="14">
        <f t="shared" si="7"/>
        <v>0</v>
      </c>
      <c r="F143" s="14"/>
      <c r="G143" s="14"/>
      <c r="H143" s="14"/>
      <c r="I143" s="14">
        <v>4138.62</v>
      </c>
      <c r="J143" s="14">
        <v>301.33999999999997</v>
      </c>
      <c r="K143" s="14">
        <v>4915.07</v>
      </c>
      <c r="L143" s="14"/>
      <c r="M143" s="14">
        <f t="shared" si="6"/>
        <v>4915.07</v>
      </c>
      <c r="N143" s="14"/>
    </row>
    <row r="144" spans="1:14" x14ac:dyDescent="0.25">
      <c r="A144" s="13">
        <v>137</v>
      </c>
      <c r="B144" s="14" t="s">
        <v>141</v>
      </c>
      <c r="C144" s="14"/>
      <c r="D144" s="14"/>
      <c r="E144" s="14">
        <f t="shared" si="7"/>
        <v>0</v>
      </c>
      <c r="F144" s="14"/>
      <c r="G144" s="14"/>
      <c r="H144" s="14"/>
      <c r="I144" s="14"/>
      <c r="J144" s="14"/>
      <c r="K144" s="14"/>
      <c r="L144" s="14"/>
      <c r="M144" s="14">
        <f t="shared" si="6"/>
        <v>0</v>
      </c>
      <c r="N144" s="14"/>
    </row>
    <row r="145" spans="1:14" x14ac:dyDescent="0.25">
      <c r="A145" s="13">
        <v>138</v>
      </c>
      <c r="B145" s="14" t="s">
        <v>142</v>
      </c>
      <c r="C145" s="14">
        <v>8.1999999999999993</v>
      </c>
      <c r="D145" s="14"/>
      <c r="E145" s="14">
        <f t="shared" si="7"/>
        <v>8.1999999999999993</v>
      </c>
      <c r="F145" s="14">
        <v>576.44000000000005</v>
      </c>
      <c r="G145" s="14">
        <v>1881.51</v>
      </c>
      <c r="H145" s="14">
        <v>9.4</v>
      </c>
      <c r="I145" s="14">
        <v>412.88</v>
      </c>
      <c r="J145" s="14"/>
      <c r="K145" s="14">
        <v>4007.34</v>
      </c>
      <c r="L145" s="14"/>
      <c r="M145" s="14">
        <f t="shared" si="6"/>
        <v>4007.34</v>
      </c>
      <c r="N145" s="14"/>
    </row>
    <row r="146" spans="1:14" x14ac:dyDescent="0.25">
      <c r="A146" s="13">
        <v>139</v>
      </c>
      <c r="B146" s="14" t="s">
        <v>143</v>
      </c>
      <c r="C146" s="14"/>
      <c r="D146" s="14">
        <v>0.5</v>
      </c>
      <c r="E146" s="14">
        <f t="shared" si="7"/>
        <v>0.5</v>
      </c>
      <c r="F146" s="14">
        <v>21.55</v>
      </c>
      <c r="G146" s="14">
        <v>88.41</v>
      </c>
      <c r="H146" s="14"/>
      <c r="I146" s="14">
        <v>412.88</v>
      </c>
      <c r="J146" s="14"/>
      <c r="K146" s="14">
        <v>600.61</v>
      </c>
      <c r="L146" s="14"/>
      <c r="M146" s="14">
        <f t="shared" si="6"/>
        <v>600.61</v>
      </c>
      <c r="N146" s="14"/>
    </row>
    <row r="147" spans="1:14" x14ac:dyDescent="0.25">
      <c r="A147" s="13">
        <v>140</v>
      </c>
      <c r="B147" s="14" t="s">
        <v>144</v>
      </c>
      <c r="C147" s="14"/>
      <c r="D147" s="14"/>
      <c r="E147" s="14">
        <f t="shared" si="7"/>
        <v>0</v>
      </c>
      <c r="F147" s="14"/>
      <c r="G147" s="14"/>
      <c r="H147" s="14"/>
      <c r="I147" s="14"/>
      <c r="J147" s="14"/>
      <c r="K147" s="14"/>
      <c r="L147" s="14"/>
      <c r="M147" s="14">
        <f t="shared" si="6"/>
        <v>0</v>
      </c>
      <c r="N147" s="14"/>
    </row>
    <row r="148" spans="1:14" x14ac:dyDescent="0.25">
      <c r="A148" s="13">
        <v>141</v>
      </c>
      <c r="B148" s="14" t="s">
        <v>145</v>
      </c>
      <c r="C148" s="14"/>
      <c r="D148" s="14"/>
      <c r="E148" s="14">
        <f t="shared" si="7"/>
        <v>0</v>
      </c>
      <c r="F148" s="14"/>
      <c r="G148" s="14"/>
      <c r="H148" s="14"/>
      <c r="I148" s="14"/>
      <c r="J148" s="14"/>
      <c r="K148" s="14"/>
      <c r="L148" s="14"/>
      <c r="M148" s="14">
        <f t="shared" si="6"/>
        <v>0</v>
      </c>
      <c r="N148" s="14"/>
    </row>
    <row r="149" spans="1:14" x14ac:dyDescent="0.25">
      <c r="A149" s="13">
        <v>142</v>
      </c>
      <c r="B149" s="14" t="s">
        <v>146</v>
      </c>
      <c r="C149" s="14">
        <v>0.54</v>
      </c>
      <c r="D149" s="14"/>
      <c r="E149" s="14">
        <f t="shared" si="7"/>
        <v>0.54</v>
      </c>
      <c r="F149" s="14">
        <v>23.27</v>
      </c>
      <c r="G149" s="14">
        <v>95.48</v>
      </c>
      <c r="H149" s="14"/>
      <c r="I149" s="14">
        <v>412.88</v>
      </c>
      <c r="J149" s="14"/>
      <c r="K149" s="14">
        <v>613.98</v>
      </c>
      <c r="L149" s="14"/>
      <c r="M149" s="14">
        <f t="shared" si="6"/>
        <v>613.98</v>
      </c>
      <c r="N149" s="14"/>
    </row>
    <row r="150" spans="1:14" x14ac:dyDescent="0.25">
      <c r="A150" s="13">
        <v>143</v>
      </c>
      <c r="B150" s="14" t="s">
        <v>147</v>
      </c>
      <c r="C150" s="14"/>
      <c r="D150" s="14">
        <v>1.8</v>
      </c>
      <c r="E150" s="14">
        <f t="shared" si="7"/>
        <v>1.8</v>
      </c>
      <c r="F150" s="14">
        <v>77.58</v>
      </c>
      <c r="G150" s="14">
        <v>318.27</v>
      </c>
      <c r="H150" s="14"/>
      <c r="I150" s="14">
        <v>1267.95</v>
      </c>
      <c r="J150" s="14"/>
      <c r="K150" s="14">
        <v>1932.89</v>
      </c>
      <c r="L150" s="14">
        <v>8029.05</v>
      </c>
      <c r="M150" s="14">
        <f t="shared" si="6"/>
        <v>9961.94</v>
      </c>
      <c r="N150" s="14"/>
    </row>
    <row r="151" spans="1:14" x14ac:dyDescent="0.25">
      <c r="A151" s="13">
        <v>144</v>
      </c>
      <c r="B151" s="14" t="s">
        <v>148</v>
      </c>
      <c r="C151" s="14"/>
      <c r="D151" s="14"/>
      <c r="E151" s="14">
        <f t="shared" si="7"/>
        <v>0</v>
      </c>
      <c r="F151" s="14"/>
      <c r="G151" s="14"/>
      <c r="H151" s="14"/>
      <c r="I151" s="14"/>
      <c r="J151" s="14"/>
      <c r="K151" s="14"/>
      <c r="L151" s="14"/>
      <c r="M151" s="14">
        <f t="shared" si="6"/>
        <v>0</v>
      </c>
      <c r="N151" s="14"/>
    </row>
    <row r="152" spans="1:14" x14ac:dyDescent="0.25">
      <c r="A152" s="13">
        <v>145</v>
      </c>
      <c r="B152" s="14" t="s">
        <v>149</v>
      </c>
      <c r="C152" s="14">
        <v>9.8000000000000007</v>
      </c>
      <c r="D152" s="14">
        <v>0.6</v>
      </c>
      <c r="E152" s="14">
        <f t="shared" si="7"/>
        <v>10.4</v>
      </c>
      <c r="F152" s="14">
        <v>1119.29</v>
      </c>
      <c r="G152" s="14">
        <v>3137.55</v>
      </c>
      <c r="H152" s="14">
        <v>9.4</v>
      </c>
      <c r="I152" s="14">
        <v>1238.6400000000001</v>
      </c>
      <c r="J152" s="14"/>
      <c r="K152" s="14">
        <v>7248.3</v>
      </c>
      <c r="L152" s="14">
        <f>92.95+5045.92+1908.13</f>
        <v>7047</v>
      </c>
      <c r="M152" s="14">
        <f t="shared" si="6"/>
        <v>14295.3</v>
      </c>
      <c r="N152" s="14"/>
    </row>
    <row r="153" spans="1:14" x14ac:dyDescent="0.25">
      <c r="A153" s="13">
        <v>146</v>
      </c>
      <c r="B153" s="14" t="s">
        <v>150</v>
      </c>
      <c r="C153" s="14"/>
      <c r="D153" s="14"/>
      <c r="E153" s="14">
        <f t="shared" si="7"/>
        <v>0</v>
      </c>
      <c r="F153" s="14"/>
      <c r="G153" s="14"/>
      <c r="H153" s="14"/>
      <c r="I153" s="14"/>
      <c r="J153" s="14"/>
      <c r="K153" s="14"/>
      <c r="L153" s="14"/>
      <c r="M153" s="14">
        <f t="shared" si="6"/>
        <v>0</v>
      </c>
      <c r="N153" s="14"/>
    </row>
    <row r="154" spans="1:14" x14ac:dyDescent="0.25">
      <c r="A154" s="13">
        <v>147</v>
      </c>
      <c r="B154" s="14" t="s">
        <v>151</v>
      </c>
      <c r="C154" s="14">
        <v>8.6</v>
      </c>
      <c r="D154" s="14">
        <v>0.3</v>
      </c>
      <c r="E154" s="14">
        <f t="shared" si="7"/>
        <v>8.9</v>
      </c>
      <c r="F154" s="14">
        <v>1130.4000000000001</v>
      </c>
      <c r="G154" s="14">
        <v>3018.93</v>
      </c>
      <c r="H154" s="14">
        <v>9.4</v>
      </c>
      <c r="I154" s="14">
        <v>4541.68</v>
      </c>
      <c r="J154" s="14"/>
      <c r="K154" s="14">
        <v>10492.32</v>
      </c>
      <c r="L154" s="14">
        <v>919.53</v>
      </c>
      <c r="M154" s="14">
        <f t="shared" si="6"/>
        <v>11411.85</v>
      </c>
      <c r="N154" s="14"/>
    </row>
    <row r="155" spans="1:14" x14ac:dyDescent="0.25">
      <c r="A155" s="13">
        <v>148</v>
      </c>
      <c r="B155" s="14" t="s">
        <v>152</v>
      </c>
      <c r="C155" s="14"/>
      <c r="D155" s="14"/>
      <c r="E155" s="14">
        <f t="shared" si="7"/>
        <v>0</v>
      </c>
      <c r="F155" s="14"/>
      <c r="G155" s="14"/>
      <c r="H155" s="14"/>
      <c r="I155" s="14"/>
      <c r="J155" s="14"/>
      <c r="K155" s="14"/>
      <c r="L155" s="14"/>
      <c r="M155" s="14">
        <f t="shared" si="6"/>
        <v>0</v>
      </c>
      <c r="N155" s="14"/>
    </row>
    <row r="156" spans="1:14" x14ac:dyDescent="0.25">
      <c r="A156" s="13">
        <v>149</v>
      </c>
      <c r="B156" s="14" t="s">
        <v>153</v>
      </c>
      <c r="C156" s="14">
        <v>8.1999999999999993</v>
      </c>
      <c r="D156" s="14">
        <v>12.3</v>
      </c>
      <c r="E156" s="14">
        <f t="shared" si="7"/>
        <v>20.5</v>
      </c>
      <c r="F156" s="14">
        <v>2189.3000000000002</v>
      </c>
      <c r="G156" s="14">
        <v>6151.71</v>
      </c>
      <c r="H156" s="14">
        <v>9.4</v>
      </c>
      <c r="I156" s="14">
        <v>825.76</v>
      </c>
      <c r="J156" s="14"/>
      <c r="K156" s="14">
        <v>12511.54</v>
      </c>
      <c r="L156" s="14"/>
      <c r="M156" s="14">
        <f t="shared" si="6"/>
        <v>12511.54</v>
      </c>
      <c r="N156" s="14"/>
    </row>
    <row r="157" spans="1:14" x14ac:dyDescent="0.25">
      <c r="A157" s="13">
        <v>150</v>
      </c>
      <c r="B157" s="14" t="s">
        <v>154</v>
      </c>
      <c r="C157" s="14">
        <v>10.9</v>
      </c>
      <c r="D157" s="14">
        <v>0.3</v>
      </c>
      <c r="E157" s="14">
        <f t="shared" si="7"/>
        <v>11.200000000000001</v>
      </c>
      <c r="F157" s="14">
        <v>1705.55</v>
      </c>
      <c r="G157" s="14">
        <v>4346.82</v>
      </c>
      <c r="H157" s="14">
        <v>9.4</v>
      </c>
      <c r="I157" s="14">
        <v>2064.4</v>
      </c>
      <c r="J157" s="14"/>
      <c r="K157" s="14">
        <v>10400.879999999999</v>
      </c>
      <c r="L157" s="14">
        <f>613.02+30.98</f>
        <v>644</v>
      </c>
      <c r="M157" s="14">
        <f t="shared" si="6"/>
        <v>11044.88</v>
      </c>
      <c r="N157" s="14"/>
    </row>
    <row r="158" spans="1:14" x14ac:dyDescent="0.25">
      <c r="A158" s="13">
        <v>151</v>
      </c>
      <c r="B158" s="14" t="s">
        <v>155</v>
      </c>
      <c r="C158" s="14">
        <v>13.2</v>
      </c>
      <c r="D158" s="14">
        <v>0.3</v>
      </c>
      <c r="E158" s="14">
        <f t="shared" si="7"/>
        <v>13.5</v>
      </c>
      <c r="F158" s="14">
        <v>1160.8399999999999</v>
      </c>
      <c r="G158" s="14">
        <v>3507.53</v>
      </c>
      <c r="H158" s="14">
        <v>9.4</v>
      </c>
      <c r="I158" s="14">
        <v>2064.4</v>
      </c>
      <c r="J158" s="14"/>
      <c r="K158" s="14">
        <v>8814.6200000000008</v>
      </c>
      <c r="L158" s="14">
        <f>2842.43+613.02</f>
        <v>3455.45</v>
      </c>
      <c r="M158" s="14">
        <f t="shared" si="6"/>
        <v>12270.07</v>
      </c>
      <c r="N158" s="14"/>
    </row>
    <row r="159" spans="1:14" x14ac:dyDescent="0.25">
      <c r="A159" s="13">
        <v>152</v>
      </c>
      <c r="B159" s="14" t="s">
        <v>156</v>
      </c>
      <c r="C159" s="14"/>
      <c r="D159" s="14"/>
      <c r="E159" s="14">
        <f t="shared" si="7"/>
        <v>0</v>
      </c>
      <c r="F159" s="14"/>
      <c r="G159" s="14"/>
      <c r="H159" s="14"/>
      <c r="I159" s="14"/>
      <c r="J159" s="14"/>
      <c r="K159" s="14"/>
      <c r="L159" s="14"/>
      <c r="M159" s="14">
        <f t="shared" si="6"/>
        <v>0</v>
      </c>
      <c r="N159" s="14"/>
    </row>
    <row r="160" spans="1:14" x14ac:dyDescent="0.25">
      <c r="A160" s="13">
        <v>153</v>
      </c>
      <c r="B160" s="14" t="s">
        <v>157</v>
      </c>
      <c r="C160" s="14"/>
      <c r="D160" s="14"/>
      <c r="E160" s="14">
        <f t="shared" si="7"/>
        <v>0</v>
      </c>
      <c r="F160" s="14"/>
      <c r="G160" s="14"/>
      <c r="H160" s="14"/>
      <c r="I160" s="14"/>
      <c r="J160" s="14"/>
      <c r="K160" s="14"/>
      <c r="L160" s="14"/>
      <c r="M160" s="14">
        <f t="shared" si="6"/>
        <v>0</v>
      </c>
      <c r="N160" s="14"/>
    </row>
    <row r="161" spans="1:14" x14ac:dyDescent="0.25">
      <c r="A161" s="13">
        <v>154</v>
      </c>
      <c r="B161" s="14" t="s">
        <v>158</v>
      </c>
      <c r="C161" s="14"/>
      <c r="D161" s="14"/>
      <c r="E161" s="14">
        <f t="shared" si="7"/>
        <v>0</v>
      </c>
      <c r="F161" s="14"/>
      <c r="G161" s="14"/>
      <c r="H161" s="14"/>
      <c r="I161" s="14"/>
      <c r="J161" s="14"/>
      <c r="K161" s="14"/>
      <c r="L161" s="14"/>
      <c r="M161" s="14">
        <f t="shared" si="6"/>
        <v>0</v>
      </c>
      <c r="N161" s="14"/>
    </row>
    <row r="162" spans="1:14" x14ac:dyDescent="0.25">
      <c r="A162" s="13">
        <v>155</v>
      </c>
      <c r="B162" s="14" t="s">
        <v>159</v>
      </c>
      <c r="C162" s="14"/>
      <c r="D162" s="14"/>
      <c r="E162" s="14">
        <f t="shared" si="7"/>
        <v>0</v>
      </c>
      <c r="F162" s="14"/>
      <c r="G162" s="14"/>
      <c r="H162" s="14"/>
      <c r="I162" s="14"/>
      <c r="J162" s="14"/>
      <c r="K162" s="14"/>
      <c r="L162" s="14"/>
      <c r="M162" s="14">
        <f t="shared" si="6"/>
        <v>0</v>
      </c>
      <c r="N162" s="14"/>
    </row>
    <row r="163" spans="1:14" x14ac:dyDescent="0.25">
      <c r="A163" s="13">
        <v>156</v>
      </c>
      <c r="B163" s="14" t="s">
        <v>160</v>
      </c>
      <c r="C163" s="14">
        <v>47.05</v>
      </c>
      <c r="D163" s="14">
        <v>0.8</v>
      </c>
      <c r="E163" s="14">
        <f t="shared" si="7"/>
        <v>47.849999999999994</v>
      </c>
      <c r="F163" s="14">
        <v>3018.72</v>
      </c>
      <c r="G163" s="14">
        <v>2153.87</v>
      </c>
      <c r="H163" s="14"/>
      <c r="I163" s="14">
        <v>2064.4</v>
      </c>
      <c r="J163" s="14"/>
      <c r="K163" s="14">
        <v>7697.83</v>
      </c>
      <c r="L163" s="14">
        <v>361.25</v>
      </c>
      <c r="M163" s="14">
        <f t="shared" si="6"/>
        <v>8059.08</v>
      </c>
      <c r="N163" s="14">
        <v>1124.6400000000001</v>
      </c>
    </row>
    <row r="164" spans="1:14" x14ac:dyDescent="0.25">
      <c r="A164" s="13">
        <v>157</v>
      </c>
      <c r="B164" s="14" t="s">
        <v>161</v>
      </c>
      <c r="C164" s="14">
        <v>11.11</v>
      </c>
      <c r="D164" s="14">
        <v>0.4</v>
      </c>
      <c r="E164" s="14">
        <f t="shared" si="7"/>
        <v>11.51</v>
      </c>
      <c r="F164" s="14">
        <v>2637.73</v>
      </c>
      <c r="G164" s="14">
        <v>5889.01</v>
      </c>
      <c r="H164" s="14"/>
      <c r="I164" s="14">
        <v>3303.04</v>
      </c>
      <c r="J164" s="14"/>
      <c r="K164" s="14">
        <v>14598.43</v>
      </c>
      <c r="L164" s="14">
        <v>30.98</v>
      </c>
      <c r="M164" s="14">
        <f t="shared" si="6"/>
        <v>14629.41</v>
      </c>
      <c r="N164" s="14"/>
    </row>
    <row r="165" spans="1:14" x14ac:dyDescent="0.25">
      <c r="A165" s="13">
        <v>158</v>
      </c>
      <c r="B165" s="14" t="s">
        <v>162</v>
      </c>
      <c r="C165" s="14"/>
      <c r="D165" s="14"/>
      <c r="E165" s="14">
        <f t="shared" si="7"/>
        <v>0</v>
      </c>
      <c r="F165" s="14"/>
      <c r="G165" s="14"/>
      <c r="H165" s="14"/>
      <c r="I165" s="14"/>
      <c r="J165" s="14"/>
      <c r="K165" s="14"/>
      <c r="L165" s="14"/>
      <c r="M165" s="14">
        <f t="shared" si="6"/>
        <v>0</v>
      </c>
      <c r="N165" s="14"/>
    </row>
    <row r="166" spans="1:14" x14ac:dyDescent="0.25">
      <c r="A166" s="13">
        <v>159</v>
      </c>
      <c r="B166" s="14" t="s">
        <v>163</v>
      </c>
      <c r="C166" s="14">
        <v>0.4</v>
      </c>
      <c r="D166" s="14"/>
      <c r="E166" s="14">
        <f t="shared" si="7"/>
        <v>0.4</v>
      </c>
      <c r="F166" s="14">
        <v>17.239999999999998</v>
      </c>
      <c r="G166" s="14">
        <v>70.73</v>
      </c>
      <c r="H166" s="14"/>
      <c r="I166" s="14"/>
      <c r="J166" s="14"/>
      <c r="K166" s="14">
        <v>133.68</v>
      </c>
      <c r="L166" s="14"/>
      <c r="M166" s="14">
        <f t="shared" si="6"/>
        <v>133.68</v>
      </c>
      <c r="N166" s="14"/>
    </row>
    <row r="167" spans="1:14" x14ac:dyDescent="0.25">
      <c r="A167" s="13">
        <v>160</v>
      </c>
      <c r="B167" s="14" t="s">
        <v>164</v>
      </c>
      <c r="C167" s="14"/>
      <c r="D167" s="14"/>
      <c r="E167" s="14">
        <f t="shared" si="7"/>
        <v>0</v>
      </c>
      <c r="F167" s="14"/>
      <c r="G167" s="14"/>
      <c r="H167" s="14"/>
      <c r="I167" s="14"/>
      <c r="J167" s="14"/>
      <c r="K167" s="14"/>
      <c r="L167" s="14"/>
      <c r="M167" s="14">
        <f t="shared" si="6"/>
        <v>0</v>
      </c>
      <c r="N167" s="14"/>
    </row>
    <row r="168" spans="1:14" x14ac:dyDescent="0.25">
      <c r="A168" s="13">
        <v>161</v>
      </c>
      <c r="B168" s="14" t="s">
        <v>198</v>
      </c>
      <c r="C168" s="14"/>
      <c r="D168" s="14"/>
      <c r="E168" s="14">
        <f t="shared" si="7"/>
        <v>0</v>
      </c>
      <c r="F168" s="14"/>
      <c r="G168" s="14"/>
      <c r="H168" s="14"/>
      <c r="I168" s="14"/>
      <c r="J168" s="14"/>
      <c r="K168" s="14"/>
      <c r="L168" s="14"/>
      <c r="M168" s="14">
        <f t="shared" si="6"/>
        <v>0</v>
      </c>
      <c r="N168" s="14"/>
    </row>
    <row r="169" spans="1:14" x14ac:dyDescent="0.25">
      <c r="A169" s="13">
        <v>162</v>
      </c>
      <c r="B169" s="14" t="s">
        <v>165</v>
      </c>
      <c r="C169" s="14"/>
      <c r="D169" s="14"/>
      <c r="E169" s="14">
        <f t="shared" si="7"/>
        <v>0</v>
      </c>
      <c r="F169" s="14"/>
      <c r="G169" s="14"/>
      <c r="H169" s="14"/>
      <c r="I169" s="14"/>
      <c r="J169" s="14"/>
      <c r="K169" s="14"/>
      <c r="L169" s="14"/>
      <c r="M169" s="14">
        <f t="shared" si="6"/>
        <v>0</v>
      </c>
      <c r="N169" s="14"/>
    </row>
    <row r="170" spans="1:14" x14ac:dyDescent="0.25">
      <c r="A170" s="13">
        <v>163</v>
      </c>
      <c r="B170" s="14" t="s">
        <v>166</v>
      </c>
      <c r="C170" s="14"/>
      <c r="D170" s="14"/>
      <c r="E170" s="14">
        <f t="shared" si="7"/>
        <v>0</v>
      </c>
      <c r="F170" s="14"/>
      <c r="G170" s="14"/>
      <c r="H170" s="14"/>
      <c r="I170" s="14"/>
      <c r="J170" s="14"/>
      <c r="K170" s="14"/>
      <c r="L170" s="14"/>
      <c r="M170" s="14">
        <f t="shared" si="6"/>
        <v>0</v>
      </c>
      <c r="N170" s="14"/>
    </row>
    <row r="171" spans="1:14" x14ac:dyDescent="0.25">
      <c r="A171" s="13">
        <v>164</v>
      </c>
      <c r="B171" s="14" t="s">
        <v>167</v>
      </c>
      <c r="C171" s="14">
        <v>0.4</v>
      </c>
      <c r="D171" s="14">
        <v>0.4</v>
      </c>
      <c r="E171" s="14">
        <v>1.2</v>
      </c>
      <c r="F171" s="14">
        <v>51.72</v>
      </c>
      <c r="G171" s="14">
        <v>212.18</v>
      </c>
      <c r="H171" s="14"/>
      <c r="I171" s="14"/>
      <c r="J171" s="14"/>
      <c r="K171" s="14">
        <v>401.01</v>
      </c>
      <c r="L171" s="14"/>
      <c r="M171" s="14">
        <f t="shared" si="6"/>
        <v>401.01</v>
      </c>
      <c r="N171" s="14"/>
    </row>
    <row r="172" spans="1:14" x14ac:dyDescent="0.25">
      <c r="A172" s="13">
        <v>165</v>
      </c>
      <c r="B172" s="14" t="s">
        <v>168</v>
      </c>
      <c r="C172" s="14"/>
      <c r="D172" s="14"/>
      <c r="E172" s="14">
        <f t="shared" si="7"/>
        <v>0</v>
      </c>
      <c r="F172" s="14"/>
      <c r="G172" s="14"/>
      <c r="H172" s="14"/>
      <c r="I172" s="14"/>
      <c r="J172" s="14"/>
      <c r="K172" s="14"/>
      <c r="L172" s="14"/>
      <c r="M172" s="14">
        <f t="shared" si="6"/>
        <v>0</v>
      </c>
      <c r="N172" s="14"/>
    </row>
    <row r="173" spans="1:14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</row>
    <row r="174" spans="1:14" x14ac:dyDescent="0.25">
      <c r="A174" s="14"/>
      <c r="B174" s="14" t="s">
        <v>169</v>
      </c>
      <c r="C174" s="25">
        <f>SUM(C8:C173)</f>
        <v>1033.9900000000005</v>
      </c>
      <c r="D174" s="14">
        <f t="shared" ref="D174:N174" si="8">SUM(D8:D173)</f>
        <v>24.599999999999998</v>
      </c>
      <c r="E174" s="25">
        <f t="shared" si="8"/>
        <v>1059.3900000000006</v>
      </c>
      <c r="F174" s="14">
        <f t="shared" si="8"/>
        <v>76261.66</v>
      </c>
      <c r="G174" s="18">
        <f t="shared" si="8"/>
        <v>204940.51000000004</v>
      </c>
      <c r="H174" s="14">
        <f t="shared" si="8"/>
        <v>572.59999999999968</v>
      </c>
      <c r="I174" s="14">
        <f t="shared" si="8"/>
        <v>140623.68000000002</v>
      </c>
      <c r="J174" s="14">
        <f t="shared" si="8"/>
        <v>5796.88</v>
      </c>
      <c r="K174" s="14">
        <f t="shared" si="8"/>
        <v>552303.42000000004</v>
      </c>
      <c r="L174" s="14">
        <f t="shared" si="8"/>
        <v>49648.31</v>
      </c>
      <c r="M174" s="14">
        <f t="shared" si="8"/>
        <v>601951.7300000001</v>
      </c>
      <c r="N174" s="14">
        <f t="shared" si="8"/>
        <v>1342.75</v>
      </c>
    </row>
    <row r="175" spans="1:14" x14ac:dyDescent="0.25"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</row>
    <row r="176" spans="1:14" x14ac:dyDescent="0.25">
      <c r="G176" s="17"/>
      <c r="H176" s="17"/>
      <c r="I176" s="17"/>
      <c r="J176" s="17"/>
      <c r="K176" s="17"/>
    </row>
    <row r="179" spans="2:8" x14ac:dyDescent="0.25">
      <c r="B179" t="s">
        <v>199</v>
      </c>
      <c r="H179" t="s">
        <v>200</v>
      </c>
    </row>
    <row r="180" spans="2:8" x14ac:dyDescent="0.25">
      <c r="B180" t="s">
        <v>201</v>
      </c>
      <c r="H180" t="s">
        <v>202</v>
      </c>
    </row>
  </sheetData>
  <mergeCells count="2">
    <mergeCell ref="A1:N1"/>
    <mergeCell ref="C3:E3"/>
  </mergeCells>
  <printOptions horizontalCentered="1"/>
  <pageMargins left="0" right="0" top="0" bottom="0" header="0" footer="0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1"/>
  <sheetViews>
    <sheetView zoomScaleNormal="100" workbookViewId="0">
      <pane xSplit="2" ySplit="7" topLeftCell="J164" activePane="bottomRight" state="frozen"/>
      <selection pane="topRight" activeCell="C1" sqref="C1"/>
      <selection pane="bottomLeft" activeCell="A8" sqref="A8"/>
      <selection pane="bottomRight" activeCell="M164" sqref="M164"/>
    </sheetView>
  </sheetViews>
  <sheetFormatPr defaultRowHeight="15" x14ac:dyDescent="0.25"/>
  <cols>
    <col min="1" max="1" width="4.28515625" customWidth="1"/>
    <col min="2" max="2" width="36.42578125" customWidth="1"/>
    <col min="3" max="3" width="7.42578125" customWidth="1"/>
    <col min="4" max="4" width="6.42578125" customWidth="1"/>
    <col min="5" max="5" width="7.28515625" customWidth="1"/>
    <col min="6" max="6" width="10.42578125" bestFit="1" customWidth="1"/>
    <col min="7" max="7" width="9.5703125" customWidth="1"/>
    <col min="8" max="8" width="8.42578125" customWidth="1"/>
    <col min="9" max="10" width="9.28515625" bestFit="1" customWidth="1"/>
    <col min="11" max="11" width="10" customWidth="1"/>
    <col min="12" max="12" width="9.42578125" customWidth="1"/>
    <col min="13" max="13" width="11.5703125" customWidth="1"/>
    <col min="14" max="14" width="8" customWidth="1"/>
  </cols>
  <sheetData>
    <row r="1" spans="1:14" x14ac:dyDescent="0.25">
      <c r="A1" s="43" t="s">
        <v>226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3" spans="1:14" x14ac:dyDescent="0.25">
      <c r="A3" s="8" t="s">
        <v>0</v>
      </c>
      <c r="B3" s="3" t="s">
        <v>1</v>
      </c>
      <c r="C3" s="40" t="s">
        <v>170</v>
      </c>
      <c r="D3" s="41"/>
      <c r="E3" s="42"/>
      <c r="F3" s="5" t="s">
        <v>171</v>
      </c>
      <c r="G3" s="5" t="s">
        <v>172</v>
      </c>
      <c r="H3" s="5" t="s">
        <v>203</v>
      </c>
      <c r="I3" s="5" t="s">
        <v>203</v>
      </c>
      <c r="J3" s="5" t="s">
        <v>174</v>
      </c>
      <c r="K3" s="5" t="s">
        <v>175</v>
      </c>
      <c r="L3" s="5"/>
      <c r="M3" s="5" t="s">
        <v>175</v>
      </c>
      <c r="N3" s="5" t="s">
        <v>176</v>
      </c>
    </row>
    <row r="4" spans="1:14" x14ac:dyDescent="0.25">
      <c r="A4" s="9" t="s">
        <v>2</v>
      </c>
      <c r="B4" s="4"/>
      <c r="C4" s="5" t="s">
        <v>177</v>
      </c>
      <c r="D4" s="5" t="s">
        <v>178</v>
      </c>
      <c r="E4" s="5" t="s">
        <v>179</v>
      </c>
      <c r="F4" s="6" t="s">
        <v>180</v>
      </c>
      <c r="G4" s="6" t="s">
        <v>181</v>
      </c>
      <c r="H4" s="6" t="s">
        <v>182</v>
      </c>
      <c r="I4" s="6" t="s">
        <v>183</v>
      </c>
      <c r="J4" s="6" t="s">
        <v>184</v>
      </c>
      <c r="K4" s="6" t="s">
        <v>185</v>
      </c>
      <c r="L4" s="6" t="s">
        <v>186</v>
      </c>
      <c r="M4" s="6" t="s">
        <v>185</v>
      </c>
      <c r="N4" s="6" t="s">
        <v>180</v>
      </c>
    </row>
    <row r="5" spans="1:14" x14ac:dyDescent="0.25">
      <c r="A5" s="9"/>
      <c r="B5" s="4"/>
      <c r="C5" s="6" t="s">
        <v>187</v>
      </c>
      <c r="D5" s="6" t="s">
        <v>188</v>
      </c>
      <c r="E5" s="6"/>
      <c r="F5" s="6" t="s">
        <v>189</v>
      </c>
      <c r="G5" s="6" t="s">
        <v>190</v>
      </c>
      <c r="H5" s="6" t="s">
        <v>191</v>
      </c>
      <c r="I5" s="6" t="s">
        <v>204</v>
      </c>
      <c r="J5" s="6" t="s">
        <v>193</v>
      </c>
      <c r="K5" s="6" t="s">
        <v>194</v>
      </c>
      <c r="L5" s="6"/>
      <c r="M5" s="6" t="s">
        <v>194</v>
      </c>
      <c r="N5" s="6" t="s">
        <v>195</v>
      </c>
    </row>
    <row r="6" spans="1:14" x14ac:dyDescent="0.25">
      <c r="A6" s="10"/>
      <c r="B6" s="2"/>
      <c r="C6" s="7"/>
      <c r="D6" s="7"/>
      <c r="E6" s="7"/>
      <c r="F6" s="7" t="s">
        <v>190</v>
      </c>
      <c r="G6" s="7"/>
      <c r="H6" s="7"/>
      <c r="I6" s="7" t="s">
        <v>190</v>
      </c>
      <c r="J6" s="7" t="s">
        <v>190</v>
      </c>
      <c r="K6" s="7" t="s">
        <v>190</v>
      </c>
      <c r="L6" s="7"/>
      <c r="M6" s="7" t="s">
        <v>190</v>
      </c>
      <c r="N6" s="7" t="s">
        <v>190</v>
      </c>
    </row>
    <row r="7" spans="1:14" x14ac:dyDescent="0.25">
      <c r="A7" s="2"/>
      <c r="B7" s="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A8" s="13">
        <v>1</v>
      </c>
      <c r="B8" s="14" t="s">
        <v>3</v>
      </c>
      <c r="C8" s="14"/>
      <c r="D8" s="14"/>
      <c r="E8" s="14">
        <f>SUM(C8:D8)</f>
        <v>0</v>
      </c>
      <c r="F8" s="14">
        <v>377.27</v>
      </c>
      <c r="G8" s="1">
        <v>730.1</v>
      </c>
      <c r="H8" s="1"/>
      <c r="I8" s="1"/>
      <c r="J8" s="1"/>
      <c r="K8" s="1">
        <v>1379.89</v>
      </c>
      <c r="L8" s="1"/>
      <c r="M8" s="1">
        <f>K8+L8</f>
        <v>1379.89</v>
      </c>
      <c r="N8" s="1"/>
    </row>
    <row r="9" spans="1:14" x14ac:dyDescent="0.25">
      <c r="A9" s="13">
        <v>2</v>
      </c>
      <c r="B9" s="14" t="s">
        <v>4</v>
      </c>
      <c r="C9" s="14"/>
      <c r="D9" s="14"/>
      <c r="E9" s="14">
        <f t="shared" ref="E9:E65" si="0">SUM(C9:D9)</f>
        <v>0</v>
      </c>
      <c r="F9" s="14">
        <v>267.27</v>
      </c>
      <c r="G9" s="1">
        <v>517.23</v>
      </c>
      <c r="H9" s="1"/>
      <c r="I9" s="1"/>
      <c r="J9" s="1"/>
      <c r="K9" s="1">
        <v>977.56</v>
      </c>
      <c r="L9" s="1"/>
      <c r="M9" s="1">
        <f t="shared" ref="M9:M71" si="1">K9+L9</f>
        <v>977.56</v>
      </c>
      <c r="N9" s="1"/>
    </row>
    <row r="10" spans="1:14" x14ac:dyDescent="0.25">
      <c r="A10" s="13">
        <v>3</v>
      </c>
      <c r="B10" s="14" t="s">
        <v>5</v>
      </c>
      <c r="C10" s="14"/>
      <c r="D10" s="14"/>
      <c r="E10" s="14">
        <f t="shared" si="0"/>
        <v>0</v>
      </c>
      <c r="F10" s="14">
        <v>218.71</v>
      </c>
      <c r="G10" s="1">
        <v>423.25</v>
      </c>
      <c r="H10" s="1"/>
      <c r="I10" s="1"/>
      <c r="K10" s="1">
        <v>799.95</v>
      </c>
      <c r="L10" s="1"/>
      <c r="M10" s="1">
        <f t="shared" si="1"/>
        <v>799.95</v>
      </c>
      <c r="N10" s="1"/>
    </row>
    <row r="11" spans="1:14" x14ac:dyDescent="0.25">
      <c r="A11" s="13">
        <v>4</v>
      </c>
      <c r="B11" s="14" t="s">
        <v>6</v>
      </c>
      <c r="C11" s="14"/>
      <c r="D11" s="14"/>
      <c r="E11" s="14">
        <f t="shared" si="0"/>
        <v>0</v>
      </c>
      <c r="F11" s="14"/>
      <c r="G11" s="1"/>
      <c r="H11" s="1"/>
      <c r="I11" s="1"/>
      <c r="J11" s="1"/>
      <c r="K11" s="1"/>
      <c r="L11" s="1"/>
      <c r="M11" s="1">
        <f t="shared" si="1"/>
        <v>0</v>
      </c>
      <c r="N11" s="1"/>
    </row>
    <row r="12" spans="1:14" x14ac:dyDescent="0.25">
      <c r="A12" s="13">
        <v>5</v>
      </c>
      <c r="B12" s="14" t="s">
        <v>7</v>
      </c>
      <c r="C12" s="14"/>
      <c r="D12" s="14"/>
      <c r="E12" s="14">
        <f t="shared" si="0"/>
        <v>0</v>
      </c>
      <c r="F12" s="14"/>
      <c r="G12" s="1"/>
      <c r="H12" s="1"/>
      <c r="I12" s="1"/>
      <c r="J12" s="1"/>
      <c r="K12" s="1"/>
      <c r="L12" s="1"/>
      <c r="M12" s="1">
        <f t="shared" si="1"/>
        <v>0</v>
      </c>
      <c r="N12" s="1"/>
    </row>
    <row r="13" spans="1:14" x14ac:dyDescent="0.25">
      <c r="A13" s="13">
        <v>6</v>
      </c>
      <c r="B13" s="14" t="s">
        <v>8</v>
      </c>
      <c r="C13" s="14"/>
      <c r="D13" s="14"/>
      <c r="E13" s="14">
        <f t="shared" si="0"/>
        <v>0</v>
      </c>
      <c r="F13" s="14"/>
      <c r="G13" s="1"/>
      <c r="H13" s="1"/>
      <c r="I13" s="1"/>
      <c r="J13" s="1"/>
      <c r="K13" s="1"/>
      <c r="L13" s="1"/>
      <c r="M13" s="1">
        <f t="shared" si="1"/>
        <v>0</v>
      </c>
      <c r="N13" s="1"/>
    </row>
    <row r="14" spans="1:14" x14ac:dyDescent="0.25">
      <c r="A14" s="13">
        <v>7</v>
      </c>
      <c r="B14" s="14" t="s">
        <v>9</v>
      </c>
      <c r="C14" s="14">
        <v>2.6</v>
      </c>
      <c r="D14" s="14">
        <v>0.4</v>
      </c>
      <c r="E14" s="14">
        <f t="shared" si="0"/>
        <v>3</v>
      </c>
      <c r="F14" s="14">
        <v>337.19</v>
      </c>
      <c r="G14" s="1">
        <v>894.88</v>
      </c>
      <c r="H14" s="1"/>
      <c r="I14" s="1">
        <v>633.94000000000005</v>
      </c>
      <c r="J14" s="1"/>
      <c r="K14" s="1">
        <v>2357.04</v>
      </c>
      <c r="L14" s="1">
        <v>1327.27</v>
      </c>
      <c r="M14" s="1">
        <f t="shared" si="1"/>
        <v>3684.31</v>
      </c>
      <c r="N14" s="1"/>
    </row>
    <row r="15" spans="1:14" x14ac:dyDescent="0.25">
      <c r="A15" s="13">
        <v>8</v>
      </c>
      <c r="B15" s="14" t="s">
        <v>10</v>
      </c>
      <c r="C15" s="14">
        <v>2.48</v>
      </c>
      <c r="D15" s="14">
        <v>0.4</v>
      </c>
      <c r="E15" s="14">
        <f t="shared" si="0"/>
        <v>2.88</v>
      </c>
      <c r="F15" s="14">
        <v>800.36</v>
      </c>
      <c r="G15" s="1">
        <v>1781.52</v>
      </c>
      <c r="H15" s="1"/>
      <c r="I15" s="1">
        <v>1056.6300000000001</v>
      </c>
      <c r="J15" s="1"/>
      <c r="K15" s="1">
        <v>4476.53</v>
      </c>
      <c r="L15" s="1"/>
      <c r="M15" s="1">
        <f t="shared" si="1"/>
        <v>4476.53</v>
      </c>
      <c r="N15" s="1"/>
    </row>
    <row r="16" spans="1:14" x14ac:dyDescent="0.25">
      <c r="A16" s="13">
        <v>9</v>
      </c>
      <c r="B16" s="14" t="s">
        <v>11</v>
      </c>
      <c r="C16" s="14">
        <v>2.4</v>
      </c>
      <c r="D16" s="14">
        <v>0.4</v>
      </c>
      <c r="E16" s="14">
        <f t="shared" si="0"/>
        <v>2.8</v>
      </c>
      <c r="F16" s="14">
        <v>906.73</v>
      </c>
      <c r="G16" s="1">
        <v>1980.91</v>
      </c>
      <c r="H16" s="1"/>
      <c r="I16" s="1">
        <v>633.98</v>
      </c>
      <c r="J16" s="12"/>
      <c r="K16" s="12">
        <v>4409.59</v>
      </c>
      <c r="L16" s="1"/>
      <c r="M16" s="1">
        <f t="shared" si="1"/>
        <v>4409.59</v>
      </c>
      <c r="N16" s="1"/>
    </row>
    <row r="17" spans="1:14" x14ac:dyDescent="0.25">
      <c r="A17" s="13">
        <v>10</v>
      </c>
      <c r="B17" s="14" t="s">
        <v>12</v>
      </c>
      <c r="C17" s="14">
        <v>2.6</v>
      </c>
      <c r="D17" s="14">
        <v>0.4</v>
      </c>
      <c r="E17" s="14">
        <f t="shared" si="0"/>
        <v>3</v>
      </c>
      <c r="F17" s="14">
        <v>1401.37</v>
      </c>
      <c r="G17" s="1">
        <v>2954.3</v>
      </c>
      <c r="H17" s="1"/>
      <c r="I17" s="1">
        <v>633.98</v>
      </c>
      <c r="J17" s="1"/>
      <c r="K17" s="1">
        <v>6249.3</v>
      </c>
      <c r="L17" s="1"/>
      <c r="M17" s="1">
        <f t="shared" si="1"/>
        <v>6249.3</v>
      </c>
      <c r="N17" s="1"/>
    </row>
    <row r="18" spans="1:14" x14ac:dyDescent="0.25">
      <c r="A18" s="13">
        <v>11</v>
      </c>
      <c r="B18" s="14" t="s">
        <v>13</v>
      </c>
      <c r="C18" s="14"/>
      <c r="D18" s="14">
        <v>5</v>
      </c>
      <c r="E18" s="14">
        <f t="shared" si="0"/>
        <v>5</v>
      </c>
      <c r="F18" s="14">
        <v>215.5</v>
      </c>
      <c r="G18" s="1">
        <v>631.5</v>
      </c>
      <c r="H18" s="1"/>
      <c r="I18" s="1">
        <v>422.65</v>
      </c>
      <c r="J18" s="1"/>
      <c r="K18" s="1">
        <v>1637.31</v>
      </c>
      <c r="L18" s="1"/>
      <c r="M18" s="1">
        <f t="shared" si="1"/>
        <v>1637.31</v>
      </c>
      <c r="N18" s="1"/>
    </row>
    <row r="19" spans="1:14" x14ac:dyDescent="0.25">
      <c r="A19" s="13">
        <v>12</v>
      </c>
      <c r="B19" s="14" t="s">
        <v>14</v>
      </c>
      <c r="C19" s="14"/>
      <c r="D19" s="14"/>
      <c r="E19" s="14">
        <f t="shared" si="0"/>
        <v>0</v>
      </c>
      <c r="F19" s="14"/>
      <c r="G19" s="1"/>
      <c r="H19" s="1"/>
      <c r="I19" s="1"/>
      <c r="J19" s="1"/>
      <c r="K19" s="1"/>
      <c r="L19" s="1"/>
      <c r="M19" s="1">
        <f t="shared" si="1"/>
        <v>0</v>
      </c>
      <c r="N19" s="1"/>
    </row>
    <row r="20" spans="1:14" x14ac:dyDescent="0.25">
      <c r="A20" s="13">
        <v>13</v>
      </c>
      <c r="B20" s="14" t="s">
        <v>15</v>
      </c>
      <c r="C20" s="14"/>
      <c r="D20" s="14"/>
      <c r="E20" s="14">
        <f t="shared" si="0"/>
        <v>0</v>
      </c>
      <c r="F20" s="14"/>
      <c r="G20" s="1"/>
      <c r="H20" s="1"/>
      <c r="I20" s="1"/>
      <c r="J20" s="1"/>
      <c r="K20" s="1"/>
      <c r="L20" s="1"/>
      <c r="M20" s="1">
        <f t="shared" si="1"/>
        <v>0</v>
      </c>
      <c r="N20" s="1"/>
    </row>
    <row r="21" spans="1:14" x14ac:dyDescent="0.25">
      <c r="A21" s="13">
        <v>14</v>
      </c>
      <c r="B21" s="14" t="s">
        <v>16</v>
      </c>
      <c r="C21" s="14">
        <v>111.27</v>
      </c>
      <c r="D21" s="14"/>
      <c r="E21" s="14">
        <f t="shared" si="0"/>
        <v>111.27</v>
      </c>
      <c r="F21" s="14">
        <v>5885.49</v>
      </c>
      <c r="G21" s="1">
        <v>16162.25</v>
      </c>
      <c r="H21" s="1"/>
      <c r="I21" s="1"/>
      <c r="J21" s="1"/>
      <c r="K21" s="1">
        <v>30546.65</v>
      </c>
      <c r="L21" s="1"/>
      <c r="M21" s="1">
        <f t="shared" si="1"/>
        <v>30546.65</v>
      </c>
      <c r="N21" s="1">
        <v>1062.43</v>
      </c>
    </row>
    <row r="22" spans="1:14" x14ac:dyDescent="0.25">
      <c r="A22" s="13">
        <v>15</v>
      </c>
      <c r="B22" s="14" t="s">
        <v>17</v>
      </c>
      <c r="C22" s="14">
        <v>71.84</v>
      </c>
      <c r="D22" s="14"/>
      <c r="E22" s="14">
        <f t="shared" si="0"/>
        <v>71.84</v>
      </c>
      <c r="F22" s="14">
        <v>4462.59</v>
      </c>
      <c r="G22" s="1">
        <v>11717.43</v>
      </c>
      <c r="H22" s="1"/>
      <c r="I22" s="1"/>
      <c r="J22" s="1"/>
      <c r="K22" s="1">
        <v>22145.93</v>
      </c>
      <c r="L22" s="1">
        <v>2758.76</v>
      </c>
      <c r="M22" s="1">
        <f t="shared" si="1"/>
        <v>24904.690000000002</v>
      </c>
      <c r="N22" s="1"/>
    </row>
    <row r="23" spans="1:14" x14ac:dyDescent="0.25">
      <c r="A23" s="13">
        <v>16</v>
      </c>
      <c r="B23" s="14" t="s">
        <v>18</v>
      </c>
      <c r="C23" s="14">
        <v>105.26</v>
      </c>
      <c r="D23" s="14">
        <v>0.3</v>
      </c>
      <c r="E23" s="14">
        <f t="shared" si="0"/>
        <v>105.56</v>
      </c>
      <c r="F23" s="14">
        <v>6102.47</v>
      </c>
      <c r="G23" s="1">
        <v>16337.24</v>
      </c>
      <c r="H23" s="1"/>
      <c r="I23" s="1"/>
      <c r="J23" s="1"/>
      <c r="K23" s="1">
        <v>30877.38</v>
      </c>
      <c r="L23" s="1">
        <v>50.31</v>
      </c>
      <c r="M23" s="1">
        <f t="shared" si="1"/>
        <v>30927.690000000002</v>
      </c>
      <c r="N23" s="1"/>
    </row>
    <row r="24" spans="1:14" x14ac:dyDescent="0.25">
      <c r="A24" s="13">
        <v>17</v>
      </c>
      <c r="B24" s="14" t="s">
        <v>19</v>
      </c>
      <c r="C24" s="14">
        <v>148.34</v>
      </c>
      <c r="D24" s="14">
        <v>0.3</v>
      </c>
      <c r="E24" s="14">
        <f t="shared" si="0"/>
        <v>148.64000000000001</v>
      </c>
      <c r="F24" s="14">
        <v>7987.67</v>
      </c>
      <c r="G24" s="1">
        <v>21833.3</v>
      </c>
      <c r="H24" s="1"/>
      <c r="I24" s="1"/>
      <c r="J24" s="1"/>
      <c r="K24" s="1">
        <v>41264.93</v>
      </c>
      <c r="L24" s="1"/>
      <c r="M24" s="1">
        <f t="shared" si="1"/>
        <v>41264.93</v>
      </c>
      <c r="N24" s="1"/>
    </row>
    <row r="25" spans="1:14" x14ac:dyDescent="0.25">
      <c r="A25" s="13">
        <v>18</v>
      </c>
      <c r="B25" s="14" t="s">
        <v>20</v>
      </c>
      <c r="C25" s="14">
        <v>186</v>
      </c>
      <c r="D25" s="14">
        <v>0.3</v>
      </c>
      <c r="E25" s="14">
        <f t="shared" si="0"/>
        <v>186.3</v>
      </c>
      <c r="F25" s="14">
        <v>9948.16</v>
      </c>
      <c r="G25" s="1">
        <v>27242.560000000001</v>
      </c>
      <c r="H25" s="1"/>
      <c r="I25" s="1">
        <v>845.3</v>
      </c>
      <c r="K25" s="1">
        <v>52376</v>
      </c>
      <c r="L25" s="1"/>
      <c r="M25" s="1">
        <f t="shared" si="1"/>
        <v>52376</v>
      </c>
      <c r="N25" s="1"/>
    </row>
    <row r="26" spans="1:14" x14ac:dyDescent="0.25">
      <c r="A26" s="13">
        <v>19</v>
      </c>
      <c r="B26" s="14" t="s">
        <v>21</v>
      </c>
      <c r="C26" s="14">
        <v>4.72</v>
      </c>
      <c r="D26" s="14"/>
      <c r="E26" s="14">
        <f t="shared" si="0"/>
        <v>4.72</v>
      </c>
      <c r="F26" s="14">
        <v>203.43</v>
      </c>
      <c r="G26" s="1">
        <v>774.97</v>
      </c>
      <c r="H26" s="1"/>
      <c r="I26" s="1"/>
      <c r="J26" s="1">
        <v>84.48</v>
      </c>
      <c r="K26" s="1">
        <v>1624.38</v>
      </c>
      <c r="L26" s="1"/>
      <c r="M26" s="1">
        <f t="shared" si="1"/>
        <v>1624.38</v>
      </c>
      <c r="N26" s="1"/>
    </row>
    <row r="27" spans="1:14" x14ac:dyDescent="0.25">
      <c r="A27" s="13">
        <v>20</v>
      </c>
      <c r="B27" s="14" t="s">
        <v>22</v>
      </c>
      <c r="C27" s="14"/>
      <c r="D27" s="14"/>
      <c r="E27" s="14">
        <f t="shared" si="0"/>
        <v>0</v>
      </c>
      <c r="F27" s="14"/>
      <c r="G27" s="1"/>
      <c r="H27" s="1"/>
      <c r="I27" s="1"/>
      <c r="J27" s="1">
        <v>63.39</v>
      </c>
      <c r="K27" s="1">
        <v>119.81</v>
      </c>
      <c r="L27" s="1"/>
      <c r="M27" s="1">
        <f t="shared" si="1"/>
        <v>119.81</v>
      </c>
      <c r="N27" s="1"/>
    </row>
    <row r="28" spans="1:14" x14ac:dyDescent="0.25">
      <c r="A28" s="13">
        <v>21</v>
      </c>
      <c r="B28" s="14" t="s">
        <v>23</v>
      </c>
      <c r="C28" s="14">
        <v>13.7</v>
      </c>
      <c r="D28" s="14"/>
      <c r="E28" s="14">
        <f t="shared" si="0"/>
        <v>13.7</v>
      </c>
      <c r="F28" s="14">
        <v>590.47</v>
      </c>
      <c r="G28" s="1">
        <v>2249.39</v>
      </c>
      <c r="H28" s="1"/>
      <c r="I28" s="1"/>
      <c r="J28" s="1">
        <v>80.19</v>
      </c>
      <c r="K28" s="1">
        <v>4402.91</v>
      </c>
      <c r="L28" s="1"/>
      <c r="M28" s="1">
        <f t="shared" si="1"/>
        <v>4402.91</v>
      </c>
      <c r="N28" s="1"/>
    </row>
    <row r="29" spans="1:14" x14ac:dyDescent="0.25">
      <c r="A29" s="13">
        <v>22</v>
      </c>
      <c r="B29" s="14" t="s">
        <v>24</v>
      </c>
      <c r="C29" s="14">
        <v>4.9800000000000004</v>
      </c>
      <c r="D29" s="14">
        <v>0.3</v>
      </c>
      <c r="E29" s="14">
        <f t="shared" si="0"/>
        <v>5.28</v>
      </c>
      <c r="F29" s="14">
        <v>1595.37</v>
      </c>
      <c r="G29" s="1">
        <v>3447.23</v>
      </c>
      <c r="H29" s="1"/>
      <c r="I29" s="1">
        <v>845.3</v>
      </c>
      <c r="J29" s="1"/>
      <c r="K29" s="1">
        <v>7402.82</v>
      </c>
      <c r="L29" s="1"/>
      <c r="M29" s="1">
        <f t="shared" si="1"/>
        <v>7402.82</v>
      </c>
      <c r="N29" s="1"/>
    </row>
    <row r="30" spans="1:14" x14ac:dyDescent="0.25">
      <c r="A30" s="13">
        <v>23</v>
      </c>
      <c r="B30" s="14" t="s">
        <v>25</v>
      </c>
      <c r="C30" s="14">
        <v>3.8</v>
      </c>
      <c r="D30" s="14">
        <v>0.3</v>
      </c>
      <c r="E30" s="14">
        <f t="shared" si="0"/>
        <v>4.0999999999999996</v>
      </c>
      <c r="F30" s="14">
        <v>1552.88</v>
      </c>
      <c r="G30" s="1">
        <v>3284.59</v>
      </c>
      <c r="H30" s="1"/>
      <c r="I30" s="1"/>
      <c r="J30" s="1"/>
      <c r="K30" s="1">
        <v>6207.87</v>
      </c>
      <c r="L30" s="1"/>
      <c r="M30" s="1">
        <f t="shared" si="1"/>
        <v>6207.87</v>
      </c>
      <c r="N30" s="1"/>
    </row>
    <row r="31" spans="1:14" x14ac:dyDescent="0.25">
      <c r="A31" s="13">
        <v>24</v>
      </c>
      <c r="B31" s="14" t="s">
        <v>26</v>
      </c>
      <c r="C31" s="14"/>
      <c r="D31" s="14"/>
      <c r="E31" s="14">
        <f t="shared" si="0"/>
        <v>0</v>
      </c>
      <c r="F31" s="14"/>
      <c r="G31" s="1"/>
      <c r="H31" s="1"/>
      <c r="I31" s="1"/>
      <c r="J31" s="1"/>
      <c r="K31" s="1"/>
      <c r="L31" s="1"/>
      <c r="M31" s="1">
        <f t="shared" si="1"/>
        <v>0</v>
      </c>
      <c r="N31" s="1"/>
    </row>
    <row r="32" spans="1:14" x14ac:dyDescent="0.25">
      <c r="A32" s="13">
        <v>25</v>
      </c>
      <c r="B32" s="14" t="s">
        <v>27</v>
      </c>
      <c r="C32" s="14">
        <v>10.63</v>
      </c>
      <c r="D32" s="14">
        <v>1.3</v>
      </c>
      <c r="E32" s="14">
        <f t="shared" si="0"/>
        <v>11.930000000000001</v>
      </c>
      <c r="F32" s="14">
        <v>1325.07</v>
      </c>
      <c r="G32" s="1">
        <v>3528.03</v>
      </c>
      <c r="H32" s="1"/>
      <c r="I32" s="1">
        <v>6339.75</v>
      </c>
      <c r="J32" s="1"/>
      <c r="K32" s="1">
        <v>13324.73</v>
      </c>
      <c r="L32" s="12"/>
      <c r="M32" s="1">
        <f t="shared" si="1"/>
        <v>13324.73</v>
      </c>
      <c r="N32" s="1">
        <v>333.2</v>
      </c>
    </row>
    <row r="33" spans="1:14" x14ac:dyDescent="0.25">
      <c r="A33" s="13">
        <v>26</v>
      </c>
      <c r="B33" s="14" t="s">
        <v>28</v>
      </c>
      <c r="C33" s="14"/>
      <c r="D33" s="14"/>
      <c r="E33" s="14">
        <f t="shared" si="0"/>
        <v>0</v>
      </c>
      <c r="F33" s="14"/>
      <c r="G33" s="1"/>
      <c r="H33" s="1"/>
      <c r="I33" s="1"/>
      <c r="J33" s="1"/>
      <c r="K33" s="1"/>
      <c r="L33" s="1"/>
      <c r="M33" s="1">
        <f t="shared" si="1"/>
        <v>0</v>
      </c>
      <c r="N33" s="1"/>
    </row>
    <row r="34" spans="1:14" x14ac:dyDescent="0.25">
      <c r="A34" s="13">
        <v>27</v>
      </c>
      <c r="B34" s="14" t="s">
        <v>29</v>
      </c>
      <c r="C34" s="14"/>
      <c r="D34" s="14"/>
      <c r="E34" s="14">
        <f t="shared" si="0"/>
        <v>0</v>
      </c>
      <c r="F34" s="14"/>
      <c r="G34" s="1"/>
      <c r="H34" s="1"/>
      <c r="I34" s="1"/>
      <c r="J34" s="1"/>
      <c r="K34" s="1"/>
      <c r="L34" s="1"/>
      <c r="M34" s="1">
        <f t="shared" si="1"/>
        <v>0</v>
      </c>
      <c r="N34" s="1"/>
    </row>
    <row r="35" spans="1:14" x14ac:dyDescent="0.25">
      <c r="A35" s="13">
        <v>28</v>
      </c>
      <c r="B35" s="14" t="s">
        <v>30</v>
      </c>
      <c r="C35" s="14"/>
      <c r="D35" s="14"/>
      <c r="E35" s="14">
        <f t="shared" si="0"/>
        <v>0</v>
      </c>
      <c r="F35" s="14"/>
      <c r="G35" s="1"/>
      <c r="H35" s="1"/>
      <c r="I35" s="1"/>
      <c r="J35" s="1">
        <v>1006</v>
      </c>
      <c r="K35" s="1">
        <v>1901.34</v>
      </c>
      <c r="L35" s="1"/>
      <c r="M35" s="1">
        <f t="shared" si="1"/>
        <v>1901.34</v>
      </c>
      <c r="N35" s="1"/>
    </row>
    <row r="36" spans="1:14" x14ac:dyDescent="0.25">
      <c r="A36" s="13">
        <v>29</v>
      </c>
      <c r="B36" s="14" t="s">
        <v>31</v>
      </c>
      <c r="C36" s="14"/>
      <c r="D36" s="14"/>
      <c r="E36" s="14">
        <f t="shared" si="0"/>
        <v>0</v>
      </c>
      <c r="F36" s="14"/>
      <c r="G36" s="1"/>
      <c r="H36" s="1"/>
      <c r="I36" s="1"/>
      <c r="J36" s="1"/>
      <c r="K36" s="1"/>
      <c r="L36" s="1"/>
      <c r="M36" s="1">
        <f t="shared" si="1"/>
        <v>0</v>
      </c>
      <c r="N36" s="1"/>
    </row>
    <row r="37" spans="1:14" x14ac:dyDescent="0.25">
      <c r="A37" s="13">
        <v>30</v>
      </c>
      <c r="B37" s="14" t="s">
        <v>32</v>
      </c>
      <c r="C37" s="14"/>
      <c r="D37" s="14"/>
      <c r="E37" s="14">
        <f t="shared" si="0"/>
        <v>0</v>
      </c>
      <c r="F37" s="14"/>
      <c r="G37" s="1"/>
      <c r="H37" s="1"/>
      <c r="I37" s="1"/>
      <c r="J37" s="1">
        <v>60.06</v>
      </c>
      <c r="K37" s="1">
        <v>113.52</v>
      </c>
      <c r="L37" s="1"/>
      <c r="M37" s="1">
        <f t="shared" si="1"/>
        <v>113.52</v>
      </c>
      <c r="N37" s="1"/>
    </row>
    <row r="38" spans="1:14" x14ac:dyDescent="0.25">
      <c r="A38" s="13">
        <v>31</v>
      </c>
      <c r="B38" s="14" t="s">
        <v>33</v>
      </c>
      <c r="C38" s="14"/>
      <c r="D38" s="14"/>
      <c r="E38" s="14">
        <f t="shared" si="0"/>
        <v>0</v>
      </c>
      <c r="F38" s="14"/>
      <c r="G38" s="1"/>
      <c r="H38" s="1"/>
      <c r="I38" s="1"/>
      <c r="J38" s="1">
        <v>60.01</v>
      </c>
      <c r="K38" s="1">
        <v>113.41</v>
      </c>
      <c r="L38" s="1"/>
      <c r="M38" s="1">
        <f t="shared" si="1"/>
        <v>113.41</v>
      </c>
      <c r="N38" s="1"/>
    </row>
    <row r="39" spans="1:14" x14ac:dyDescent="0.25">
      <c r="A39" s="13">
        <v>32</v>
      </c>
      <c r="B39" s="14" t="s">
        <v>34</v>
      </c>
      <c r="C39" s="14"/>
      <c r="D39" s="14"/>
      <c r="E39" s="14">
        <f t="shared" si="0"/>
        <v>0</v>
      </c>
      <c r="F39" s="14"/>
      <c r="G39" s="1"/>
      <c r="H39" s="1"/>
      <c r="I39" s="1"/>
      <c r="J39" s="1">
        <v>75.39</v>
      </c>
      <c r="K39" s="1">
        <v>142.49</v>
      </c>
      <c r="L39" s="1"/>
      <c r="M39" s="1">
        <f t="shared" si="1"/>
        <v>142.49</v>
      </c>
      <c r="N39" s="1"/>
    </row>
    <row r="40" spans="1:14" x14ac:dyDescent="0.25">
      <c r="A40" s="13">
        <v>33</v>
      </c>
      <c r="B40" s="14" t="s">
        <v>35</v>
      </c>
      <c r="C40" s="14"/>
      <c r="D40" s="14"/>
      <c r="E40" s="14">
        <f t="shared" si="0"/>
        <v>0</v>
      </c>
      <c r="F40" s="14"/>
      <c r="G40" s="1"/>
      <c r="H40" s="1"/>
      <c r="I40" s="1"/>
      <c r="J40" s="1">
        <v>79.81</v>
      </c>
      <c r="K40" s="1">
        <v>150.84</v>
      </c>
      <c r="L40" s="1"/>
      <c r="M40" s="1">
        <f t="shared" si="1"/>
        <v>150.84</v>
      </c>
      <c r="N40" s="1"/>
    </row>
    <row r="41" spans="1:14" x14ac:dyDescent="0.25">
      <c r="A41" s="13">
        <v>34</v>
      </c>
      <c r="B41" s="14" t="s">
        <v>36</v>
      </c>
      <c r="C41" s="14"/>
      <c r="D41" s="14"/>
      <c r="E41" s="14">
        <f t="shared" si="0"/>
        <v>0</v>
      </c>
      <c r="F41" s="14"/>
      <c r="G41" s="1"/>
      <c r="H41" s="1"/>
      <c r="I41" s="1"/>
      <c r="J41" s="1">
        <v>71.19</v>
      </c>
      <c r="K41" s="1">
        <v>134.55000000000001</v>
      </c>
      <c r="L41" s="1"/>
      <c r="M41" s="1">
        <f t="shared" si="1"/>
        <v>134.55000000000001</v>
      </c>
      <c r="N41" s="1"/>
    </row>
    <row r="42" spans="1:14" x14ac:dyDescent="0.25">
      <c r="A42" s="13">
        <v>35</v>
      </c>
      <c r="B42" s="14" t="s">
        <v>212</v>
      </c>
      <c r="C42" s="14"/>
      <c r="D42" s="14"/>
      <c r="E42" s="14"/>
      <c r="F42" s="14"/>
      <c r="G42" s="1"/>
      <c r="H42" s="1"/>
      <c r="I42" s="1"/>
      <c r="J42" s="1"/>
      <c r="K42" s="1"/>
      <c r="L42" s="1"/>
      <c r="M42" s="1"/>
      <c r="N42" s="1"/>
    </row>
    <row r="43" spans="1:14" x14ac:dyDescent="0.25">
      <c r="A43" s="13">
        <v>36</v>
      </c>
      <c r="B43" s="14" t="s">
        <v>43</v>
      </c>
      <c r="C43" s="14"/>
      <c r="D43" s="14"/>
      <c r="E43" s="14">
        <f t="shared" si="0"/>
        <v>0</v>
      </c>
      <c r="F43" s="14"/>
      <c r="G43" s="1"/>
      <c r="H43" s="1"/>
      <c r="I43" s="1"/>
      <c r="J43" s="1">
        <v>261.63</v>
      </c>
      <c r="K43" s="1">
        <v>494.49</v>
      </c>
      <c r="L43" s="1"/>
      <c r="M43" s="1">
        <f t="shared" si="1"/>
        <v>494.49</v>
      </c>
      <c r="N43" s="1"/>
    </row>
    <row r="44" spans="1:14" x14ac:dyDescent="0.25">
      <c r="A44" s="13">
        <v>37</v>
      </c>
      <c r="B44" s="14" t="s">
        <v>44</v>
      </c>
      <c r="C44" s="14"/>
      <c r="D44" s="14"/>
      <c r="E44" s="14">
        <f t="shared" si="0"/>
        <v>0</v>
      </c>
      <c r="F44" s="14"/>
      <c r="G44" s="1"/>
      <c r="H44" s="1"/>
      <c r="I44" s="1"/>
      <c r="J44" s="1">
        <v>185.21</v>
      </c>
      <c r="K44" s="1">
        <v>350.04</v>
      </c>
      <c r="L44" s="1"/>
      <c r="M44" s="1">
        <f t="shared" si="1"/>
        <v>350.04</v>
      </c>
      <c r="N44" s="1"/>
    </row>
    <row r="45" spans="1:14" x14ac:dyDescent="0.25">
      <c r="A45" s="13">
        <v>38</v>
      </c>
      <c r="B45" s="14" t="s">
        <v>45</v>
      </c>
      <c r="C45" s="14"/>
      <c r="D45" s="14"/>
      <c r="E45" s="14">
        <f t="shared" si="0"/>
        <v>0</v>
      </c>
      <c r="F45" s="14"/>
      <c r="G45" s="1"/>
      <c r="H45" s="1"/>
      <c r="I45" s="1"/>
      <c r="J45" s="1">
        <v>226.72</v>
      </c>
      <c r="K45" s="1">
        <v>428.5</v>
      </c>
      <c r="L45" s="1"/>
      <c r="M45" s="1">
        <f t="shared" si="1"/>
        <v>428.5</v>
      </c>
      <c r="N45" s="1"/>
    </row>
    <row r="46" spans="1:14" x14ac:dyDescent="0.25">
      <c r="A46" s="13">
        <v>39</v>
      </c>
      <c r="B46" s="14" t="s">
        <v>46</v>
      </c>
      <c r="C46" s="14"/>
      <c r="D46" s="14"/>
      <c r="E46" s="14">
        <f t="shared" si="0"/>
        <v>0</v>
      </c>
      <c r="F46" s="14"/>
      <c r="G46" s="1"/>
      <c r="H46" s="1"/>
      <c r="I46" s="1"/>
      <c r="J46" s="1">
        <v>177.62</v>
      </c>
      <c r="K46" s="1">
        <v>335.71</v>
      </c>
      <c r="L46" s="1"/>
      <c r="M46" s="1">
        <f t="shared" si="1"/>
        <v>335.71</v>
      </c>
      <c r="N46" s="1"/>
    </row>
    <row r="47" spans="1:14" x14ac:dyDescent="0.25">
      <c r="A47" s="13">
        <v>40</v>
      </c>
      <c r="B47" s="14" t="s">
        <v>47</v>
      </c>
      <c r="C47" s="14"/>
      <c r="D47" s="14"/>
      <c r="E47" s="14">
        <f t="shared" ref="E47" si="2">SUM(C47:D47)</f>
        <v>0</v>
      </c>
      <c r="F47" s="14"/>
      <c r="G47" s="1"/>
      <c r="H47" s="1"/>
      <c r="I47" s="1"/>
      <c r="J47" s="1">
        <v>230.87</v>
      </c>
      <c r="K47" s="1">
        <v>436.34</v>
      </c>
      <c r="L47" s="1"/>
      <c r="M47" s="1">
        <f t="shared" si="1"/>
        <v>436.34</v>
      </c>
      <c r="N47" s="1"/>
    </row>
    <row r="48" spans="1:14" x14ac:dyDescent="0.25">
      <c r="A48" s="13">
        <v>41</v>
      </c>
      <c r="B48" s="14" t="s">
        <v>37</v>
      </c>
      <c r="C48" s="14"/>
      <c r="D48" s="14"/>
      <c r="E48" s="14"/>
      <c r="F48" s="14"/>
      <c r="G48" s="1"/>
      <c r="H48" s="1"/>
      <c r="I48" s="1"/>
      <c r="J48" s="1"/>
      <c r="K48" s="1"/>
      <c r="L48" s="1"/>
      <c r="M48" s="1">
        <f t="shared" si="1"/>
        <v>0</v>
      </c>
      <c r="N48" s="1"/>
    </row>
    <row r="49" spans="1:14" x14ac:dyDescent="0.25">
      <c r="A49" s="13">
        <v>42</v>
      </c>
      <c r="B49" s="14" t="s">
        <v>48</v>
      </c>
      <c r="C49" s="14"/>
      <c r="D49" s="14"/>
      <c r="E49" s="14">
        <f t="shared" si="0"/>
        <v>0</v>
      </c>
      <c r="F49" s="14"/>
      <c r="G49" s="1"/>
      <c r="H49" s="1"/>
      <c r="I49" s="1"/>
      <c r="J49" s="1">
        <v>178.17</v>
      </c>
      <c r="K49" s="1">
        <v>336.74</v>
      </c>
      <c r="L49" s="1"/>
      <c r="M49" s="1">
        <f t="shared" si="1"/>
        <v>336.74</v>
      </c>
      <c r="N49" s="1"/>
    </row>
    <row r="50" spans="1:14" x14ac:dyDescent="0.25">
      <c r="A50" s="13">
        <v>43</v>
      </c>
      <c r="B50" s="14" t="s">
        <v>49</v>
      </c>
      <c r="C50" s="14"/>
      <c r="D50" s="14"/>
      <c r="E50" s="14">
        <f t="shared" si="0"/>
        <v>0</v>
      </c>
      <c r="F50" s="14"/>
      <c r="G50" s="1"/>
      <c r="H50" s="1"/>
      <c r="I50" s="1"/>
      <c r="J50" s="1">
        <v>181.01</v>
      </c>
      <c r="K50" s="1">
        <v>342.1</v>
      </c>
      <c r="L50" s="1"/>
      <c r="M50" s="1">
        <f t="shared" si="1"/>
        <v>342.1</v>
      </c>
      <c r="N50" s="1"/>
    </row>
    <row r="51" spans="1:14" x14ac:dyDescent="0.25">
      <c r="A51" s="13">
        <v>44</v>
      </c>
      <c r="B51" s="14" t="s">
        <v>50</v>
      </c>
      <c r="C51" s="14"/>
      <c r="D51" s="14"/>
      <c r="E51" s="14">
        <f t="shared" si="0"/>
        <v>0</v>
      </c>
      <c r="F51" s="14"/>
      <c r="G51" s="1"/>
      <c r="H51" s="1"/>
      <c r="I51" s="1"/>
      <c r="J51" s="1">
        <v>177.46</v>
      </c>
      <c r="K51" s="1">
        <v>335.4</v>
      </c>
      <c r="L51" s="1"/>
      <c r="M51" s="1">
        <f t="shared" si="1"/>
        <v>335.4</v>
      </c>
      <c r="N51" s="1"/>
    </row>
    <row r="52" spans="1:14" x14ac:dyDescent="0.25">
      <c r="A52" s="13">
        <v>45</v>
      </c>
      <c r="B52" s="14" t="s">
        <v>38</v>
      </c>
      <c r="C52" s="14"/>
      <c r="D52" s="14"/>
      <c r="E52" s="14"/>
      <c r="F52" s="14"/>
      <c r="G52" s="1"/>
      <c r="H52" s="1"/>
      <c r="I52" s="1"/>
      <c r="J52" s="1"/>
      <c r="K52" s="1"/>
      <c r="L52" s="1"/>
      <c r="M52" s="1">
        <f t="shared" si="1"/>
        <v>0</v>
      </c>
      <c r="N52" s="1"/>
    </row>
    <row r="53" spans="1:14" x14ac:dyDescent="0.25">
      <c r="A53" s="13">
        <v>46</v>
      </c>
      <c r="B53" s="14" t="s">
        <v>51</v>
      </c>
      <c r="C53" s="14"/>
      <c r="D53" s="14"/>
      <c r="E53" s="14">
        <f t="shared" ref="E53" si="3">SUM(C53:D53)</f>
        <v>0</v>
      </c>
      <c r="F53" s="14"/>
      <c r="G53" s="1"/>
      <c r="H53" s="1"/>
      <c r="I53" s="1"/>
      <c r="J53" s="1"/>
      <c r="K53" s="1"/>
      <c r="L53" s="1"/>
      <c r="M53" s="1">
        <f t="shared" si="1"/>
        <v>0</v>
      </c>
      <c r="N53" s="1"/>
    </row>
    <row r="54" spans="1:14" x14ac:dyDescent="0.25">
      <c r="A54" s="13">
        <v>47</v>
      </c>
      <c r="B54" s="14" t="s">
        <v>52</v>
      </c>
      <c r="C54" s="17"/>
      <c r="D54" s="14"/>
      <c r="E54" s="14"/>
      <c r="F54" s="14"/>
      <c r="G54" s="1"/>
      <c r="H54" s="1"/>
      <c r="I54" s="1"/>
      <c r="J54" s="1">
        <v>182.31</v>
      </c>
      <c r="K54" s="1">
        <v>344.58</v>
      </c>
      <c r="L54" s="1"/>
      <c r="M54" s="1">
        <f t="shared" si="1"/>
        <v>344.58</v>
      </c>
      <c r="N54" s="1"/>
    </row>
    <row r="55" spans="1:14" x14ac:dyDescent="0.25">
      <c r="A55" s="13">
        <v>48</v>
      </c>
      <c r="B55" s="14" t="s">
        <v>40</v>
      </c>
      <c r="C55" s="14"/>
      <c r="D55" s="14"/>
      <c r="E55" s="14">
        <f t="shared" si="0"/>
        <v>0</v>
      </c>
      <c r="F55" s="14"/>
      <c r="G55" s="1"/>
      <c r="H55" s="1"/>
      <c r="I55" s="1"/>
      <c r="J55" s="1"/>
      <c r="K55" s="1"/>
      <c r="L55" s="1"/>
      <c r="M55" s="1">
        <f t="shared" si="1"/>
        <v>0</v>
      </c>
      <c r="N55" s="1"/>
    </row>
    <row r="56" spans="1:14" x14ac:dyDescent="0.25">
      <c r="A56" s="13">
        <v>49</v>
      </c>
      <c r="B56" s="14" t="s">
        <v>41</v>
      </c>
      <c r="C56" s="14">
        <v>3.3</v>
      </c>
      <c r="D56" s="14">
        <v>1.4</v>
      </c>
      <c r="E56" s="14">
        <f t="shared" si="0"/>
        <v>4.6999999999999993</v>
      </c>
      <c r="F56" s="14">
        <v>949.9</v>
      </c>
      <c r="G56" s="1">
        <v>2277.3000000000002</v>
      </c>
      <c r="H56" s="1"/>
      <c r="I56" s="1">
        <v>2113.25</v>
      </c>
      <c r="J56" s="1"/>
      <c r="K56" s="1">
        <v>6523</v>
      </c>
      <c r="L56" s="1"/>
      <c r="M56" s="1">
        <f t="shared" si="1"/>
        <v>6523</v>
      </c>
      <c r="N56" s="1"/>
    </row>
    <row r="57" spans="1:14" x14ac:dyDescent="0.25">
      <c r="A57" s="13">
        <v>50</v>
      </c>
      <c r="B57" s="14" t="s">
        <v>53</v>
      </c>
      <c r="C57" s="14"/>
      <c r="D57" s="14"/>
      <c r="E57" s="14">
        <f t="shared" si="0"/>
        <v>0</v>
      </c>
      <c r="F57" s="14"/>
      <c r="G57" s="1"/>
      <c r="H57" s="1"/>
      <c r="I57" s="1"/>
      <c r="J57" s="1">
        <v>185.32</v>
      </c>
      <c r="K57" s="1">
        <v>350.25</v>
      </c>
      <c r="L57" s="1"/>
      <c r="M57" s="1">
        <f t="shared" si="1"/>
        <v>350.25</v>
      </c>
      <c r="N57" s="1"/>
    </row>
    <row r="58" spans="1:14" x14ac:dyDescent="0.25">
      <c r="A58" s="13">
        <v>51</v>
      </c>
      <c r="B58" s="14" t="s">
        <v>54</v>
      </c>
      <c r="C58" s="14"/>
      <c r="D58" s="14"/>
      <c r="E58" s="14">
        <f t="shared" si="0"/>
        <v>0</v>
      </c>
      <c r="F58" s="14"/>
      <c r="G58" s="1"/>
      <c r="H58" s="1"/>
      <c r="I58" s="1"/>
      <c r="J58" s="1">
        <v>184.99</v>
      </c>
      <c r="K58" s="1">
        <v>349.63</v>
      </c>
      <c r="L58" s="1"/>
      <c r="M58" s="1">
        <f t="shared" si="1"/>
        <v>349.63</v>
      </c>
      <c r="N58" s="1"/>
    </row>
    <row r="59" spans="1:14" x14ac:dyDescent="0.25">
      <c r="A59" s="13">
        <v>52</v>
      </c>
      <c r="B59" s="14" t="s">
        <v>55</v>
      </c>
      <c r="C59" s="14"/>
      <c r="D59" s="14"/>
      <c r="E59" s="14">
        <f t="shared" si="0"/>
        <v>0</v>
      </c>
      <c r="F59" s="14"/>
      <c r="G59" s="1"/>
      <c r="H59" s="1"/>
      <c r="I59" s="1"/>
      <c r="J59" s="1">
        <v>189.46</v>
      </c>
      <c r="K59" s="1">
        <v>358.08</v>
      </c>
      <c r="L59" s="1"/>
      <c r="M59" s="1">
        <f t="shared" si="1"/>
        <v>358.08</v>
      </c>
      <c r="N59" s="1"/>
    </row>
    <row r="60" spans="1:14" x14ac:dyDescent="0.25">
      <c r="A60" s="13">
        <v>53</v>
      </c>
      <c r="B60" s="14" t="s">
        <v>56</v>
      </c>
      <c r="C60" s="14"/>
      <c r="D60" s="14"/>
      <c r="E60" s="14">
        <f t="shared" si="0"/>
        <v>0</v>
      </c>
      <c r="F60" s="14"/>
      <c r="G60" s="1"/>
      <c r="H60" s="1"/>
      <c r="I60" s="1"/>
      <c r="J60" s="1">
        <v>184.12</v>
      </c>
      <c r="K60" s="1">
        <v>347.98</v>
      </c>
      <c r="L60" s="1"/>
      <c r="M60" s="1">
        <f t="shared" si="1"/>
        <v>347.98</v>
      </c>
      <c r="N60" s="1"/>
    </row>
    <row r="61" spans="1:14" x14ac:dyDescent="0.25">
      <c r="A61" s="13">
        <v>54</v>
      </c>
      <c r="B61" s="14" t="s">
        <v>57</v>
      </c>
      <c r="C61" s="14"/>
      <c r="D61" s="14"/>
      <c r="E61" s="14">
        <f t="shared" si="0"/>
        <v>0</v>
      </c>
      <c r="F61" s="14"/>
      <c r="G61" s="1"/>
      <c r="H61" s="1"/>
      <c r="I61" s="1"/>
      <c r="J61" s="1">
        <v>188.04</v>
      </c>
      <c r="K61" s="1">
        <v>355.4</v>
      </c>
      <c r="L61" s="1"/>
      <c r="M61" s="1">
        <f t="shared" si="1"/>
        <v>355.4</v>
      </c>
      <c r="N61" s="1"/>
    </row>
    <row r="62" spans="1:14" x14ac:dyDescent="0.25">
      <c r="A62" s="13">
        <v>55</v>
      </c>
      <c r="B62" s="14" t="s">
        <v>58</v>
      </c>
      <c r="C62" s="14">
        <v>33.880000000000003</v>
      </c>
      <c r="D62" s="14"/>
      <c r="E62" s="14">
        <f t="shared" si="0"/>
        <v>33.880000000000003</v>
      </c>
      <c r="F62" s="14">
        <v>1460.23</v>
      </c>
      <c r="G62" s="1">
        <v>5562.73</v>
      </c>
      <c r="H62" s="1"/>
      <c r="I62" s="1"/>
      <c r="J62" s="1">
        <v>183.08</v>
      </c>
      <c r="K62" s="1">
        <v>10859.59</v>
      </c>
      <c r="L62" s="1"/>
      <c r="M62" s="1">
        <f t="shared" si="1"/>
        <v>10859.59</v>
      </c>
      <c r="N62" s="1"/>
    </row>
    <row r="63" spans="1:14" x14ac:dyDescent="0.25">
      <c r="A63" s="13">
        <v>56</v>
      </c>
      <c r="B63" s="14" t="s">
        <v>59</v>
      </c>
      <c r="C63" s="14">
        <v>33.880000000000003</v>
      </c>
      <c r="D63" s="14"/>
      <c r="E63" s="14">
        <f t="shared" ref="E63" si="4">SUM(C63:D63)</f>
        <v>33.880000000000003</v>
      </c>
      <c r="F63" s="14">
        <v>1460.23</v>
      </c>
      <c r="G63" s="1">
        <v>5562.73</v>
      </c>
      <c r="H63" s="1"/>
      <c r="I63" s="1"/>
      <c r="J63" s="1">
        <v>186.41</v>
      </c>
      <c r="K63" s="1">
        <v>10865.88</v>
      </c>
      <c r="L63" s="1"/>
      <c r="M63" s="1">
        <f t="shared" si="1"/>
        <v>10865.88</v>
      </c>
      <c r="N63" s="1"/>
    </row>
    <row r="64" spans="1:14" x14ac:dyDescent="0.25">
      <c r="A64" s="13">
        <v>57</v>
      </c>
      <c r="B64" s="14" t="s">
        <v>60</v>
      </c>
      <c r="C64" s="14">
        <v>33.880000000000003</v>
      </c>
      <c r="D64" s="14"/>
      <c r="E64" s="14">
        <f t="shared" si="0"/>
        <v>33.880000000000003</v>
      </c>
      <c r="F64" s="14">
        <v>1460.23</v>
      </c>
      <c r="G64" s="1">
        <v>5562.73</v>
      </c>
      <c r="H64" s="1"/>
      <c r="I64" s="1"/>
      <c r="J64" s="1">
        <v>180.84</v>
      </c>
      <c r="K64" s="1">
        <v>10855.36</v>
      </c>
      <c r="L64" s="1"/>
      <c r="M64" s="1">
        <f t="shared" si="1"/>
        <v>10855.36</v>
      </c>
      <c r="N64" s="1"/>
    </row>
    <row r="65" spans="1:14" x14ac:dyDescent="0.25">
      <c r="A65" s="13">
        <v>58</v>
      </c>
      <c r="B65" s="14" t="s">
        <v>61</v>
      </c>
      <c r="C65" s="14">
        <v>33.880000000000003</v>
      </c>
      <c r="D65" s="14"/>
      <c r="E65" s="14">
        <f t="shared" si="0"/>
        <v>33.880000000000003</v>
      </c>
      <c r="F65" s="14">
        <v>1460.23</v>
      </c>
      <c r="G65" s="1">
        <v>5562.73</v>
      </c>
      <c r="H65" s="1"/>
      <c r="I65" s="1"/>
      <c r="J65" s="1">
        <v>181.22</v>
      </c>
      <c r="K65" s="1">
        <v>10856.08</v>
      </c>
      <c r="L65" s="1"/>
      <c r="M65" s="1">
        <f t="shared" si="1"/>
        <v>10856.08</v>
      </c>
      <c r="N65" s="1"/>
    </row>
    <row r="66" spans="1:14" x14ac:dyDescent="0.25">
      <c r="A66" s="13">
        <v>59</v>
      </c>
      <c r="B66" s="14" t="s">
        <v>62</v>
      </c>
      <c r="C66" s="14">
        <v>33.880000000000003</v>
      </c>
      <c r="D66" s="14"/>
      <c r="E66" s="14">
        <f t="shared" ref="E66:E68" si="5">SUM(C66:D66)</f>
        <v>33.880000000000003</v>
      </c>
      <c r="F66" s="14">
        <v>1460.23</v>
      </c>
      <c r="G66" s="1">
        <v>5562.73</v>
      </c>
      <c r="H66" s="1"/>
      <c r="I66" s="1"/>
      <c r="J66" s="1">
        <v>178.66</v>
      </c>
      <c r="K66" s="1">
        <v>10851.24</v>
      </c>
      <c r="L66" s="1"/>
      <c r="M66" s="1">
        <f t="shared" si="1"/>
        <v>10851.24</v>
      </c>
      <c r="N66" s="1"/>
    </row>
    <row r="67" spans="1:14" x14ac:dyDescent="0.25">
      <c r="A67" s="13">
        <v>60</v>
      </c>
      <c r="B67" s="14" t="s">
        <v>63</v>
      </c>
      <c r="C67" s="14">
        <v>33.880000000000003</v>
      </c>
      <c r="D67" s="14"/>
      <c r="E67" s="14">
        <f t="shared" si="5"/>
        <v>33.880000000000003</v>
      </c>
      <c r="F67" s="14">
        <v>1460.23</v>
      </c>
      <c r="G67" s="1">
        <v>5562.73</v>
      </c>
      <c r="H67" s="1"/>
      <c r="I67" s="1"/>
      <c r="J67" s="1">
        <v>178.61</v>
      </c>
      <c r="K67" s="1">
        <v>10851.13</v>
      </c>
      <c r="L67" s="1"/>
      <c r="M67" s="1">
        <f t="shared" si="1"/>
        <v>10851.13</v>
      </c>
      <c r="N67" s="1"/>
    </row>
    <row r="68" spans="1:14" x14ac:dyDescent="0.25">
      <c r="A68" s="13">
        <v>61</v>
      </c>
      <c r="B68" s="14" t="s">
        <v>64</v>
      </c>
      <c r="C68" s="14">
        <v>33.880000000000003</v>
      </c>
      <c r="D68" s="14"/>
      <c r="E68" s="14">
        <f t="shared" si="5"/>
        <v>33.880000000000003</v>
      </c>
      <c r="F68" s="14">
        <v>1460.23</v>
      </c>
      <c r="G68" s="1">
        <v>5562.73</v>
      </c>
      <c r="H68" s="1"/>
      <c r="I68" s="1"/>
      <c r="J68" s="1">
        <v>181.99</v>
      </c>
      <c r="K68" s="1">
        <v>10857.53</v>
      </c>
      <c r="L68" s="1"/>
      <c r="M68" s="1">
        <f t="shared" si="1"/>
        <v>10857.53</v>
      </c>
      <c r="N68" s="1"/>
    </row>
    <row r="69" spans="1:14" x14ac:dyDescent="0.25">
      <c r="A69" s="13">
        <v>62</v>
      </c>
      <c r="B69" s="14" t="s">
        <v>65</v>
      </c>
      <c r="C69" s="14">
        <v>38.5</v>
      </c>
      <c r="D69" s="14"/>
      <c r="E69" s="14">
        <f t="shared" ref="E69:E129" si="6">SUM(C69:D69)</f>
        <v>38.5</v>
      </c>
      <c r="F69" s="14">
        <v>1659.35</v>
      </c>
      <c r="G69" s="1">
        <v>6321.29</v>
      </c>
      <c r="H69" s="1"/>
      <c r="I69" s="1"/>
      <c r="J69" s="1">
        <v>293.55</v>
      </c>
      <c r="K69" s="1">
        <v>12502.04</v>
      </c>
      <c r="L69" s="1"/>
      <c r="M69" s="1">
        <f t="shared" si="1"/>
        <v>12502.04</v>
      </c>
      <c r="N69" s="1"/>
    </row>
    <row r="70" spans="1:14" x14ac:dyDescent="0.25">
      <c r="A70" s="13">
        <v>63</v>
      </c>
      <c r="B70" s="14" t="s">
        <v>66</v>
      </c>
      <c r="C70" s="14"/>
      <c r="D70" s="14"/>
      <c r="E70" s="14">
        <f t="shared" si="6"/>
        <v>0</v>
      </c>
      <c r="F70" s="14"/>
      <c r="G70" s="1"/>
      <c r="H70" s="1"/>
      <c r="I70" s="1"/>
      <c r="J70" s="1"/>
      <c r="K70" s="1"/>
      <c r="L70" s="1"/>
      <c r="M70" s="1">
        <f t="shared" si="1"/>
        <v>0</v>
      </c>
      <c r="N70" s="1"/>
    </row>
    <row r="71" spans="1:14" x14ac:dyDescent="0.25">
      <c r="A71" s="13">
        <v>64</v>
      </c>
      <c r="B71" s="14" t="s">
        <v>67</v>
      </c>
      <c r="C71" s="14"/>
      <c r="D71" s="14"/>
      <c r="E71" s="14">
        <f t="shared" si="6"/>
        <v>0</v>
      </c>
      <c r="F71" s="14"/>
      <c r="G71" s="1"/>
      <c r="H71" s="1"/>
      <c r="I71" s="1"/>
      <c r="J71" s="1"/>
      <c r="K71" s="1"/>
      <c r="L71" s="1"/>
      <c r="M71" s="1">
        <f t="shared" si="1"/>
        <v>0</v>
      </c>
      <c r="N71" s="1"/>
    </row>
    <row r="72" spans="1:14" x14ac:dyDescent="0.25">
      <c r="A72" s="13">
        <v>65</v>
      </c>
      <c r="B72" s="14" t="s">
        <v>68</v>
      </c>
      <c r="C72" s="14"/>
      <c r="D72" s="14"/>
      <c r="E72" s="14">
        <f t="shared" si="6"/>
        <v>0</v>
      </c>
      <c r="F72" s="14"/>
      <c r="G72" s="1"/>
      <c r="H72" s="1"/>
      <c r="I72" s="1"/>
      <c r="J72" s="1"/>
      <c r="K72" s="1"/>
      <c r="L72" s="1"/>
      <c r="M72" s="1">
        <f t="shared" ref="M72:M135" si="7">K72+L72</f>
        <v>0</v>
      </c>
      <c r="N72" s="1"/>
    </row>
    <row r="73" spans="1:14" x14ac:dyDescent="0.25">
      <c r="A73" s="13">
        <v>66</v>
      </c>
      <c r="B73" s="14" t="s">
        <v>69</v>
      </c>
      <c r="C73" s="14"/>
      <c r="D73" s="14"/>
      <c r="E73" s="14">
        <f t="shared" si="6"/>
        <v>0</v>
      </c>
      <c r="F73" s="14"/>
      <c r="G73" s="1"/>
      <c r="H73" s="1"/>
      <c r="I73" s="1"/>
      <c r="J73" s="1"/>
      <c r="K73" s="1"/>
      <c r="L73" s="1"/>
      <c r="M73" s="1">
        <f t="shared" si="7"/>
        <v>0</v>
      </c>
      <c r="N73" s="1"/>
    </row>
    <row r="74" spans="1:14" x14ac:dyDescent="0.25">
      <c r="A74" s="13">
        <v>67</v>
      </c>
      <c r="B74" s="14" t="s">
        <v>70</v>
      </c>
      <c r="C74" s="14">
        <v>12.3</v>
      </c>
      <c r="D74" s="14">
        <v>0.4</v>
      </c>
      <c r="E74" s="14">
        <f t="shared" si="6"/>
        <v>12.700000000000001</v>
      </c>
      <c r="F74" s="14">
        <v>750.24</v>
      </c>
      <c r="G74" s="1">
        <v>2638.2</v>
      </c>
      <c r="H74" s="1">
        <v>9.4</v>
      </c>
      <c r="I74" s="1">
        <v>3803.85</v>
      </c>
      <c r="J74" s="1"/>
      <c r="K74" s="1">
        <v>8998.01</v>
      </c>
      <c r="L74" s="1"/>
      <c r="M74" s="1">
        <f t="shared" si="7"/>
        <v>8998.01</v>
      </c>
      <c r="N74" s="1"/>
    </row>
    <row r="75" spans="1:14" x14ac:dyDescent="0.25">
      <c r="A75" s="13">
        <v>68</v>
      </c>
      <c r="B75" s="14" t="s">
        <v>71</v>
      </c>
      <c r="C75" s="14"/>
      <c r="D75" s="14"/>
      <c r="E75" s="14">
        <f t="shared" si="6"/>
        <v>0</v>
      </c>
      <c r="F75" s="14"/>
      <c r="G75" s="1"/>
      <c r="H75" s="1"/>
      <c r="I75" s="1"/>
      <c r="J75" s="1"/>
      <c r="K75" s="1"/>
      <c r="L75" s="1"/>
      <c r="M75" s="1">
        <f t="shared" si="7"/>
        <v>0</v>
      </c>
      <c r="N75" s="1"/>
    </row>
    <row r="76" spans="1:14" x14ac:dyDescent="0.25">
      <c r="A76" s="13">
        <v>69</v>
      </c>
      <c r="B76" s="14" t="s">
        <v>72</v>
      </c>
      <c r="C76" s="14"/>
      <c r="D76" s="14"/>
      <c r="E76" s="14">
        <f t="shared" si="6"/>
        <v>0</v>
      </c>
      <c r="F76" s="14"/>
      <c r="G76" s="1"/>
      <c r="H76" s="1"/>
      <c r="I76" s="1"/>
      <c r="J76" s="1"/>
      <c r="K76" s="1"/>
      <c r="L76" s="1"/>
      <c r="M76" s="1">
        <f t="shared" si="7"/>
        <v>0</v>
      </c>
      <c r="N76" s="1"/>
    </row>
    <row r="77" spans="1:14" x14ac:dyDescent="0.25">
      <c r="A77" s="13">
        <v>70</v>
      </c>
      <c r="B77" s="14" t="s">
        <v>73</v>
      </c>
      <c r="C77" s="14"/>
      <c r="D77" s="14"/>
      <c r="E77" s="14">
        <f t="shared" si="6"/>
        <v>0</v>
      </c>
      <c r="F77" s="14"/>
      <c r="G77" s="1"/>
      <c r="H77" s="1"/>
      <c r="I77" s="1"/>
      <c r="J77" s="1"/>
      <c r="K77" s="1"/>
      <c r="L77" s="1"/>
      <c r="M77" s="1">
        <f t="shared" si="7"/>
        <v>0</v>
      </c>
      <c r="N77" s="1"/>
    </row>
    <row r="78" spans="1:14" x14ac:dyDescent="0.25">
      <c r="A78" s="13">
        <v>71</v>
      </c>
      <c r="B78" s="14" t="s">
        <v>74</v>
      </c>
      <c r="C78" s="14">
        <v>8.3000000000000007</v>
      </c>
      <c r="D78" s="14"/>
      <c r="E78" s="14">
        <f t="shared" si="6"/>
        <v>8.3000000000000007</v>
      </c>
      <c r="F78" s="14">
        <v>357.73</v>
      </c>
      <c r="G78" s="1">
        <v>1362.77</v>
      </c>
      <c r="H78" s="1"/>
      <c r="I78" s="1">
        <v>845.3</v>
      </c>
      <c r="J78" s="1"/>
      <c r="K78" s="1">
        <v>3463.2</v>
      </c>
      <c r="L78" s="1"/>
      <c r="M78" s="1">
        <f t="shared" si="7"/>
        <v>3463.2</v>
      </c>
      <c r="N78" s="1"/>
    </row>
    <row r="79" spans="1:14" x14ac:dyDescent="0.25">
      <c r="A79" s="13">
        <v>72</v>
      </c>
      <c r="B79" s="14" t="s">
        <v>75</v>
      </c>
      <c r="C79" s="14">
        <v>19.600000000000001</v>
      </c>
      <c r="D79" s="14"/>
      <c r="E79" s="14">
        <f t="shared" si="6"/>
        <v>19.600000000000001</v>
      </c>
      <c r="F79" s="14">
        <v>844.76</v>
      </c>
      <c r="G79" s="1">
        <v>3218.11</v>
      </c>
      <c r="H79" s="1">
        <v>18.8</v>
      </c>
      <c r="I79" s="1">
        <v>1056.6300000000001</v>
      </c>
      <c r="J79" s="1"/>
      <c r="K79" s="1">
        <v>7227.22</v>
      </c>
      <c r="L79" s="1"/>
      <c r="M79" s="1">
        <f t="shared" si="7"/>
        <v>7227.22</v>
      </c>
      <c r="N79" s="1"/>
    </row>
    <row r="80" spans="1:14" x14ac:dyDescent="0.25">
      <c r="A80" s="13">
        <v>73</v>
      </c>
      <c r="B80" s="14" t="s">
        <v>76</v>
      </c>
      <c r="C80" s="14">
        <v>22.42</v>
      </c>
      <c r="D80" s="14"/>
      <c r="E80" s="14">
        <f t="shared" si="6"/>
        <v>22.42</v>
      </c>
      <c r="F80" s="14">
        <v>966.3</v>
      </c>
      <c r="G80" s="1">
        <v>3681.12</v>
      </c>
      <c r="H80" s="1">
        <v>18.8</v>
      </c>
      <c r="I80" s="1">
        <v>1056.6300000000001</v>
      </c>
      <c r="J80" s="1"/>
      <c r="K80" s="1">
        <v>8102.32</v>
      </c>
      <c r="L80" s="1"/>
      <c r="M80" s="1">
        <f t="shared" si="7"/>
        <v>8102.32</v>
      </c>
      <c r="N80" s="1"/>
    </row>
    <row r="81" spans="1:14" x14ac:dyDescent="0.25">
      <c r="A81" s="13">
        <v>74</v>
      </c>
      <c r="B81" s="14" t="s">
        <v>77</v>
      </c>
      <c r="C81" s="14">
        <v>19.61</v>
      </c>
      <c r="D81" s="14"/>
      <c r="E81" s="14">
        <f t="shared" si="6"/>
        <v>19.61</v>
      </c>
      <c r="F81" s="14">
        <v>845.19</v>
      </c>
      <c r="G81" s="1">
        <v>3219.75</v>
      </c>
      <c r="H81" s="1">
        <v>9.4</v>
      </c>
      <c r="I81" s="1">
        <v>1056.6300000000001</v>
      </c>
      <c r="J81" s="1"/>
      <c r="K81" s="1">
        <v>7212.56</v>
      </c>
      <c r="L81" s="1"/>
      <c r="M81" s="1">
        <f t="shared" si="7"/>
        <v>7212.56</v>
      </c>
      <c r="N81" s="1"/>
    </row>
    <row r="82" spans="1:14" x14ac:dyDescent="0.25">
      <c r="A82" s="13">
        <v>75</v>
      </c>
      <c r="B82" s="14" t="s">
        <v>78</v>
      </c>
      <c r="C82" s="14">
        <v>17.77</v>
      </c>
      <c r="D82" s="14"/>
      <c r="E82" s="14">
        <f t="shared" si="6"/>
        <v>17.77</v>
      </c>
      <c r="F82" s="14">
        <v>765.89</v>
      </c>
      <c r="G82" s="1">
        <v>2917.64</v>
      </c>
      <c r="H82" s="1"/>
      <c r="I82" s="1">
        <v>1056.6300000000001</v>
      </c>
      <c r="J82" s="1"/>
      <c r="K82" s="1">
        <v>6623.81</v>
      </c>
      <c r="L82" s="1"/>
      <c r="M82" s="1">
        <f t="shared" si="7"/>
        <v>6623.81</v>
      </c>
      <c r="N82" s="1"/>
    </row>
    <row r="83" spans="1:14" x14ac:dyDescent="0.25">
      <c r="A83" s="13">
        <v>76</v>
      </c>
      <c r="B83" s="14" t="s">
        <v>79</v>
      </c>
      <c r="C83" s="14"/>
      <c r="D83" s="14"/>
      <c r="E83" s="14">
        <f t="shared" si="6"/>
        <v>0</v>
      </c>
      <c r="F83" s="14"/>
      <c r="G83" s="1"/>
      <c r="H83" s="1"/>
      <c r="I83" s="1"/>
      <c r="J83" s="1"/>
      <c r="K83" s="1"/>
      <c r="L83" s="1"/>
      <c r="M83" s="1">
        <f t="shared" si="7"/>
        <v>0</v>
      </c>
      <c r="N83" s="1"/>
    </row>
    <row r="84" spans="1:14" x14ac:dyDescent="0.25">
      <c r="A84" s="13">
        <v>77</v>
      </c>
      <c r="B84" s="14" t="s">
        <v>80</v>
      </c>
      <c r="C84" s="14"/>
      <c r="D84" s="14"/>
      <c r="E84" s="14">
        <f t="shared" si="6"/>
        <v>0</v>
      </c>
      <c r="F84" s="14"/>
      <c r="G84" s="1"/>
      <c r="H84" s="1"/>
      <c r="I84" s="1"/>
      <c r="J84" s="1"/>
      <c r="K84" s="1"/>
      <c r="L84" s="1"/>
      <c r="M84" s="1">
        <f t="shared" si="7"/>
        <v>0</v>
      </c>
      <c r="N84" s="1"/>
    </row>
    <row r="85" spans="1:14" x14ac:dyDescent="0.25">
      <c r="A85" s="13">
        <v>78</v>
      </c>
      <c r="B85" s="14" t="s">
        <v>81</v>
      </c>
      <c r="C85" s="14"/>
      <c r="D85" s="14"/>
      <c r="E85" s="14">
        <f t="shared" si="6"/>
        <v>0</v>
      </c>
      <c r="F85" s="14"/>
      <c r="G85" s="1"/>
      <c r="H85" s="1"/>
      <c r="I85" s="1"/>
      <c r="J85" s="1"/>
      <c r="K85" s="1"/>
      <c r="L85" s="1"/>
      <c r="M85" s="1">
        <f t="shared" si="7"/>
        <v>0</v>
      </c>
      <c r="N85" s="1"/>
    </row>
    <row r="86" spans="1:14" x14ac:dyDescent="0.25">
      <c r="A86" s="13">
        <v>79</v>
      </c>
      <c r="B86" s="14" t="s">
        <v>82</v>
      </c>
      <c r="C86" s="14"/>
      <c r="D86" s="14"/>
      <c r="E86" s="14">
        <f t="shared" si="6"/>
        <v>0</v>
      </c>
      <c r="F86" s="14"/>
      <c r="G86" s="1"/>
      <c r="H86" s="1"/>
      <c r="I86" s="1"/>
      <c r="J86" s="1"/>
      <c r="K86" s="1"/>
      <c r="L86" s="1"/>
      <c r="M86" s="1">
        <f t="shared" si="7"/>
        <v>0</v>
      </c>
      <c r="N86" s="1"/>
    </row>
    <row r="87" spans="1:14" x14ac:dyDescent="0.25">
      <c r="A87" s="13">
        <v>80</v>
      </c>
      <c r="B87" s="14" t="s">
        <v>83</v>
      </c>
      <c r="C87" s="14"/>
      <c r="D87" s="14"/>
      <c r="E87" s="14">
        <f t="shared" si="6"/>
        <v>0</v>
      </c>
      <c r="F87" s="14"/>
      <c r="G87" s="1"/>
      <c r="H87" s="1"/>
      <c r="I87" s="1"/>
      <c r="J87" s="1"/>
      <c r="K87" s="1"/>
      <c r="L87" s="1"/>
      <c r="M87" s="1">
        <f t="shared" si="7"/>
        <v>0</v>
      </c>
      <c r="N87" s="1"/>
    </row>
    <row r="88" spans="1:14" x14ac:dyDescent="0.25">
      <c r="A88" s="13">
        <v>81</v>
      </c>
      <c r="B88" s="14" t="s">
        <v>84</v>
      </c>
      <c r="C88" s="14"/>
      <c r="D88" s="14"/>
      <c r="E88" s="14">
        <f t="shared" si="6"/>
        <v>0</v>
      </c>
      <c r="F88" s="14"/>
      <c r="G88" s="1"/>
      <c r="H88" s="1"/>
      <c r="I88" s="1"/>
      <c r="J88" s="1"/>
      <c r="K88" s="1"/>
      <c r="L88" s="1"/>
      <c r="M88" s="1">
        <f t="shared" si="7"/>
        <v>0</v>
      </c>
      <c r="N88" s="1"/>
    </row>
    <row r="89" spans="1:14" x14ac:dyDescent="0.25">
      <c r="A89" s="13">
        <v>82</v>
      </c>
      <c r="B89" s="14" t="s">
        <v>85</v>
      </c>
      <c r="C89" s="14"/>
      <c r="D89" s="14"/>
      <c r="E89" s="14">
        <f t="shared" si="6"/>
        <v>0</v>
      </c>
      <c r="F89" s="14"/>
      <c r="G89" s="1"/>
      <c r="H89" s="1"/>
      <c r="I89" s="1"/>
      <c r="J89" s="1"/>
      <c r="K89" s="1"/>
      <c r="L89" s="1"/>
      <c r="M89" s="1">
        <f t="shared" si="7"/>
        <v>0</v>
      </c>
      <c r="N89" s="1"/>
    </row>
    <row r="90" spans="1:14" x14ac:dyDescent="0.25">
      <c r="A90" s="13">
        <v>83</v>
      </c>
      <c r="B90" s="14" t="s">
        <v>86</v>
      </c>
      <c r="C90" s="14"/>
      <c r="D90" s="14"/>
      <c r="E90" s="14">
        <f t="shared" si="6"/>
        <v>0</v>
      </c>
      <c r="F90" s="14"/>
      <c r="G90" s="1"/>
      <c r="H90" s="1"/>
      <c r="I90" s="1"/>
      <c r="J90" s="1"/>
      <c r="K90" s="1"/>
      <c r="L90" s="1"/>
      <c r="M90" s="1">
        <f t="shared" si="7"/>
        <v>0</v>
      </c>
      <c r="N90" s="1"/>
    </row>
    <row r="91" spans="1:14" x14ac:dyDescent="0.25">
      <c r="A91" s="13">
        <v>84</v>
      </c>
      <c r="B91" s="14" t="s">
        <v>87</v>
      </c>
      <c r="C91" s="14"/>
      <c r="D91" s="14"/>
      <c r="E91" s="14">
        <f t="shared" si="6"/>
        <v>0</v>
      </c>
      <c r="F91" s="14"/>
      <c r="G91" s="1"/>
      <c r="H91" s="1"/>
      <c r="I91" s="1"/>
      <c r="J91" s="1"/>
      <c r="K91" s="1"/>
      <c r="L91" s="1"/>
      <c r="M91" s="1">
        <f t="shared" si="7"/>
        <v>0</v>
      </c>
      <c r="N91" s="1"/>
    </row>
    <row r="92" spans="1:14" x14ac:dyDescent="0.25">
      <c r="A92" s="13">
        <v>85</v>
      </c>
      <c r="B92" s="14" t="s">
        <v>88</v>
      </c>
      <c r="C92" s="14"/>
      <c r="D92" s="14"/>
      <c r="E92" s="14">
        <f t="shared" si="6"/>
        <v>0</v>
      </c>
      <c r="F92" s="14"/>
      <c r="G92" s="1"/>
      <c r="H92" s="1"/>
      <c r="I92" s="1"/>
      <c r="J92" s="1"/>
      <c r="K92" s="1"/>
      <c r="L92" s="1"/>
      <c r="M92" s="1">
        <f t="shared" si="7"/>
        <v>0</v>
      </c>
      <c r="N92" s="1"/>
    </row>
    <row r="93" spans="1:14" x14ac:dyDescent="0.25">
      <c r="A93" s="13">
        <v>86</v>
      </c>
      <c r="B93" s="14" t="s">
        <v>197</v>
      </c>
      <c r="C93" s="14"/>
      <c r="D93" s="14"/>
      <c r="E93" s="14">
        <f t="shared" si="6"/>
        <v>0</v>
      </c>
      <c r="F93" s="14"/>
      <c r="G93" s="1"/>
      <c r="H93" s="1"/>
      <c r="I93" s="1"/>
      <c r="J93" s="1"/>
      <c r="K93" s="1"/>
      <c r="L93" s="1"/>
      <c r="M93" s="1">
        <f t="shared" si="7"/>
        <v>0</v>
      </c>
      <c r="N93" s="1"/>
    </row>
    <row r="94" spans="1:14" x14ac:dyDescent="0.25">
      <c r="A94" s="13">
        <v>87</v>
      </c>
      <c r="B94" s="14" t="s">
        <v>89</v>
      </c>
      <c r="C94" s="14"/>
      <c r="D94" s="14"/>
      <c r="E94" s="14">
        <f t="shared" si="6"/>
        <v>0</v>
      </c>
      <c r="F94" s="14"/>
      <c r="G94" s="1"/>
      <c r="H94" s="1"/>
      <c r="I94" s="1"/>
      <c r="J94" s="1"/>
      <c r="K94" s="1"/>
      <c r="L94" s="1"/>
      <c r="M94" s="1">
        <f t="shared" si="7"/>
        <v>0</v>
      </c>
      <c r="N94" s="1"/>
    </row>
    <row r="95" spans="1:14" x14ac:dyDescent="0.25">
      <c r="A95" s="13">
        <v>88</v>
      </c>
      <c r="B95" s="14" t="s">
        <v>90</v>
      </c>
      <c r="C95" s="14"/>
      <c r="D95" s="14"/>
      <c r="E95" s="14">
        <f t="shared" si="6"/>
        <v>0</v>
      </c>
      <c r="F95" s="14"/>
      <c r="G95" s="1"/>
      <c r="H95" s="1"/>
      <c r="I95" s="1"/>
      <c r="J95" s="1"/>
      <c r="K95" s="1"/>
      <c r="L95" s="1"/>
      <c r="M95" s="1">
        <f t="shared" si="7"/>
        <v>0</v>
      </c>
      <c r="N95" s="1"/>
    </row>
    <row r="96" spans="1:14" x14ac:dyDescent="0.25">
      <c r="A96" s="13">
        <v>89</v>
      </c>
      <c r="B96" s="14" t="s">
        <v>91</v>
      </c>
      <c r="C96" s="14"/>
      <c r="D96" s="14"/>
      <c r="E96" s="14">
        <f t="shared" si="6"/>
        <v>0</v>
      </c>
      <c r="F96" s="14"/>
      <c r="G96" s="1"/>
      <c r="H96" s="1"/>
      <c r="I96" s="1"/>
      <c r="J96" s="1"/>
      <c r="K96" s="1"/>
      <c r="L96" s="1"/>
      <c r="M96" s="1">
        <f t="shared" si="7"/>
        <v>0</v>
      </c>
      <c r="N96" s="1"/>
    </row>
    <row r="97" spans="1:14" x14ac:dyDescent="0.25">
      <c r="A97" s="13">
        <v>90</v>
      </c>
      <c r="B97" s="14" t="s">
        <v>92</v>
      </c>
      <c r="C97" s="14"/>
      <c r="D97" s="14"/>
      <c r="E97" s="14">
        <f t="shared" si="6"/>
        <v>0</v>
      </c>
      <c r="F97" s="14"/>
      <c r="G97" s="1"/>
      <c r="H97" s="1"/>
      <c r="I97" s="1"/>
      <c r="J97" s="1"/>
      <c r="K97" s="1"/>
      <c r="L97" s="1"/>
      <c r="M97" s="1">
        <f t="shared" si="7"/>
        <v>0</v>
      </c>
      <c r="N97" s="1"/>
    </row>
    <row r="98" spans="1:14" x14ac:dyDescent="0.25">
      <c r="A98" s="13">
        <v>91</v>
      </c>
      <c r="B98" s="14" t="s">
        <v>93</v>
      </c>
      <c r="C98" s="14"/>
      <c r="D98" s="14"/>
      <c r="E98" s="14">
        <f t="shared" si="6"/>
        <v>0</v>
      </c>
      <c r="F98" s="14"/>
      <c r="G98" s="1"/>
      <c r="H98" s="1"/>
      <c r="I98" s="1"/>
      <c r="J98" s="1"/>
      <c r="K98" s="1"/>
      <c r="L98" s="1"/>
      <c r="M98" s="1">
        <f t="shared" si="7"/>
        <v>0</v>
      </c>
      <c r="N98" s="1"/>
    </row>
    <row r="99" spans="1:14" x14ac:dyDescent="0.25">
      <c r="A99" s="13">
        <v>92</v>
      </c>
      <c r="B99" s="14" t="s">
        <v>94</v>
      </c>
      <c r="C99" s="14"/>
      <c r="D99" s="14"/>
      <c r="E99" s="14">
        <f t="shared" si="6"/>
        <v>0</v>
      </c>
      <c r="F99" s="14"/>
      <c r="G99" s="1"/>
      <c r="H99" s="1"/>
      <c r="I99" s="1"/>
      <c r="J99" s="1"/>
      <c r="K99" s="1"/>
      <c r="L99" s="1"/>
      <c r="M99" s="1">
        <f t="shared" si="7"/>
        <v>0</v>
      </c>
      <c r="N99" s="1"/>
    </row>
    <row r="100" spans="1:14" x14ac:dyDescent="0.25">
      <c r="A100" s="13">
        <v>93</v>
      </c>
      <c r="B100" s="14" t="s">
        <v>95</v>
      </c>
      <c r="C100" s="14"/>
      <c r="D100" s="14"/>
      <c r="E100" s="14">
        <f t="shared" si="6"/>
        <v>0</v>
      </c>
      <c r="F100" s="14"/>
      <c r="G100" s="1"/>
      <c r="H100" s="1"/>
      <c r="I100" s="1"/>
      <c r="J100" s="1"/>
      <c r="K100" s="1"/>
      <c r="L100" s="1"/>
      <c r="M100" s="1">
        <f t="shared" si="7"/>
        <v>0</v>
      </c>
      <c r="N100" s="1"/>
    </row>
    <row r="101" spans="1:14" x14ac:dyDescent="0.25">
      <c r="A101" s="13">
        <v>94</v>
      </c>
      <c r="B101" s="14" t="s">
        <v>96</v>
      </c>
      <c r="C101" s="14"/>
      <c r="D101" s="14"/>
      <c r="E101" s="14">
        <f t="shared" si="6"/>
        <v>0</v>
      </c>
      <c r="F101" s="14"/>
      <c r="G101" s="1"/>
      <c r="H101" s="1"/>
      <c r="I101" s="1"/>
      <c r="J101" s="1"/>
      <c r="K101" s="1"/>
      <c r="L101" s="1"/>
      <c r="M101" s="1">
        <f t="shared" si="7"/>
        <v>0</v>
      </c>
      <c r="N101" s="1"/>
    </row>
    <row r="102" spans="1:14" x14ac:dyDescent="0.25">
      <c r="A102" s="13">
        <v>95</v>
      </c>
      <c r="B102" s="14" t="s">
        <v>97</v>
      </c>
      <c r="C102" s="14"/>
      <c r="D102" s="14"/>
      <c r="E102" s="14">
        <f t="shared" si="6"/>
        <v>0</v>
      </c>
      <c r="F102" s="14"/>
      <c r="G102" s="1"/>
      <c r="H102" s="1"/>
      <c r="I102" s="1"/>
      <c r="J102" s="1"/>
      <c r="K102" s="1"/>
      <c r="L102" s="1"/>
      <c r="M102" s="1">
        <f t="shared" si="7"/>
        <v>0</v>
      </c>
      <c r="N102" s="1"/>
    </row>
    <row r="103" spans="1:14" x14ac:dyDescent="0.25">
      <c r="A103" s="13">
        <v>96</v>
      </c>
      <c r="B103" s="14" t="s">
        <v>99</v>
      </c>
      <c r="C103" s="14"/>
      <c r="D103" s="14"/>
      <c r="E103" s="14">
        <f t="shared" si="6"/>
        <v>0</v>
      </c>
      <c r="F103" s="14"/>
      <c r="G103" s="1"/>
      <c r="H103" s="1"/>
      <c r="I103" s="1"/>
      <c r="J103" s="1"/>
      <c r="K103" s="1"/>
      <c r="L103" s="1"/>
      <c r="M103" s="1">
        <f t="shared" si="7"/>
        <v>0</v>
      </c>
      <c r="N103" s="1"/>
    </row>
    <row r="104" spans="1:14" x14ac:dyDescent="0.25">
      <c r="A104" s="13">
        <v>97</v>
      </c>
      <c r="B104" s="14" t="s">
        <v>100</v>
      </c>
      <c r="C104" s="14">
        <v>18.3</v>
      </c>
      <c r="D104" s="14"/>
      <c r="E104" s="14">
        <f t="shared" si="6"/>
        <v>18.3</v>
      </c>
      <c r="F104" s="14">
        <v>788.73</v>
      </c>
      <c r="G104" s="1">
        <v>3004.66</v>
      </c>
      <c r="H104" s="1"/>
      <c r="I104" s="1"/>
      <c r="K104" s="1">
        <v>5678.82</v>
      </c>
      <c r="L104" s="1"/>
      <c r="M104" s="1">
        <f t="shared" si="7"/>
        <v>5678.82</v>
      </c>
      <c r="N104" s="1"/>
    </row>
    <row r="105" spans="1:14" x14ac:dyDescent="0.25">
      <c r="A105" s="13">
        <v>98</v>
      </c>
      <c r="B105" s="14" t="s">
        <v>101</v>
      </c>
      <c r="C105" s="14">
        <v>9.0399999999999991</v>
      </c>
      <c r="D105" s="14"/>
      <c r="E105" s="14">
        <f t="shared" si="6"/>
        <v>9.0399999999999991</v>
      </c>
      <c r="F105" s="14">
        <v>389.62</v>
      </c>
      <c r="G105" s="1">
        <v>1484.27</v>
      </c>
      <c r="H105" s="1"/>
      <c r="I105" s="1"/>
      <c r="J105" s="1"/>
      <c r="K105" s="1">
        <v>2805.27</v>
      </c>
      <c r="L105" s="1"/>
      <c r="M105" s="1">
        <f t="shared" si="7"/>
        <v>2805.27</v>
      </c>
      <c r="N105" s="1"/>
    </row>
    <row r="106" spans="1:14" x14ac:dyDescent="0.25">
      <c r="A106" s="13">
        <v>99</v>
      </c>
      <c r="B106" s="14" t="s">
        <v>102</v>
      </c>
      <c r="C106" s="14"/>
      <c r="D106" s="14"/>
      <c r="E106" s="14">
        <f t="shared" si="6"/>
        <v>0</v>
      </c>
      <c r="F106" s="14"/>
      <c r="G106" s="1"/>
      <c r="H106" s="1"/>
      <c r="I106" s="1"/>
      <c r="J106" s="1"/>
      <c r="K106" s="1"/>
      <c r="L106" s="1"/>
      <c r="M106" s="1">
        <f t="shared" si="7"/>
        <v>0</v>
      </c>
      <c r="N106" s="1"/>
    </row>
    <row r="107" spans="1:14" x14ac:dyDescent="0.25">
      <c r="A107" s="13">
        <v>100</v>
      </c>
      <c r="B107" s="14" t="s">
        <v>103</v>
      </c>
      <c r="C107" s="14"/>
      <c r="D107" s="14"/>
      <c r="E107" s="14">
        <v>0.4</v>
      </c>
      <c r="F107" s="14">
        <v>17.239999999999998</v>
      </c>
      <c r="G107" s="1">
        <v>50.52</v>
      </c>
      <c r="H107" s="1"/>
      <c r="I107" s="1"/>
      <c r="J107" s="1"/>
      <c r="K107" s="1">
        <v>95.48</v>
      </c>
      <c r="L107" s="1"/>
      <c r="M107" s="1">
        <f t="shared" si="7"/>
        <v>95.48</v>
      </c>
      <c r="N107" s="1"/>
    </row>
    <row r="108" spans="1:14" x14ac:dyDescent="0.25">
      <c r="A108" s="13">
        <v>101</v>
      </c>
      <c r="B108" s="14" t="s">
        <v>104</v>
      </c>
      <c r="C108" s="14"/>
      <c r="D108" s="14"/>
      <c r="E108" s="14">
        <f t="shared" si="6"/>
        <v>0</v>
      </c>
      <c r="F108" s="14"/>
      <c r="G108" s="1"/>
      <c r="H108" s="1"/>
      <c r="I108" s="1"/>
      <c r="J108" s="1"/>
      <c r="K108" s="1"/>
      <c r="L108" s="1"/>
      <c r="M108" s="1">
        <f t="shared" si="7"/>
        <v>0</v>
      </c>
      <c r="N108" s="1"/>
    </row>
    <row r="109" spans="1:14" x14ac:dyDescent="0.25">
      <c r="A109" s="13">
        <v>102</v>
      </c>
      <c r="B109" s="14" t="s">
        <v>105</v>
      </c>
      <c r="C109" s="14"/>
      <c r="D109" s="14"/>
      <c r="E109" s="14">
        <f t="shared" si="6"/>
        <v>0</v>
      </c>
      <c r="F109" s="14"/>
      <c r="G109" s="1"/>
      <c r="H109" s="1"/>
      <c r="I109" s="1"/>
      <c r="J109" s="1"/>
      <c r="K109" s="1"/>
      <c r="L109" s="1"/>
      <c r="M109" s="1">
        <f t="shared" si="7"/>
        <v>0</v>
      </c>
      <c r="N109" s="1"/>
    </row>
    <row r="110" spans="1:14" x14ac:dyDescent="0.25">
      <c r="A110" s="13">
        <v>103</v>
      </c>
      <c r="B110" s="14" t="s">
        <v>106</v>
      </c>
      <c r="C110" s="14">
        <v>0.3</v>
      </c>
      <c r="D110" s="14">
        <v>0.5</v>
      </c>
      <c r="E110" s="14">
        <f t="shared" si="6"/>
        <v>0.8</v>
      </c>
      <c r="F110" s="14">
        <v>34.479999999999997</v>
      </c>
      <c r="G110" s="1">
        <v>101.04</v>
      </c>
      <c r="H110" s="1"/>
      <c r="I110" s="1"/>
      <c r="J110" s="1"/>
      <c r="K110" s="1">
        <v>190.96</v>
      </c>
      <c r="L110" s="1"/>
      <c r="M110" s="1">
        <f t="shared" si="7"/>
        <v>190.96</v>
      </c>
      <c r="N110" s="1"/>
    </row>
    <row r="111" spans="1:14" x14ac:dyDescent="0.25">
      <c r="A111" s="13">
        <v>104</v>
      </c>
      <c r="B111" s="14" t="s">
        <v>107</v>
      </c>
      <c r="C111" s="14"/>
      <c r="D111" s="14">
        <v>0.5</v>
      </c>
      <c r="E111" s="14">
        <f t="shared" si="6"/>
        <v>0.5</v>
      </c>
      <c r="F111" s="14">
        <v>21.55</v>
      </c>
      <c r="G111" s="1">
        <v>63.15</v>
      </c>
      <c r="H111" s="1"/>
      <c r="I111" s="1"/>
      <c r="J111" s="1"/>
      <c r="K111" s="1">
        <v>119.35</v>
      </c>
      <c r="L111" s="1">
        <v>1077.1199999999999</v>
      </c>
      <c r="M111" s="1">
        <f t="shared" si="7"/>
        <v>1196.4699999999998</v>
      </c>
      <c r="N111" s="1"/>
    </row>
    <row r="112" spans="1:14" x14ac:dyDescent="0.25">
      <c r="A112" s="13">
        <v>105</v>
      </c>
      <c r="B112" s="14" t="s">
        <v>108</v>
      </c>
      <c r="C112" s="14"/>
      <c r="D112" s="14"/>
      <c r="E112" s="14">
        <f t="shared" si="6"/>
        <v>0</v>
      </c>
      <c r="F112" s="14"/>
      <c r="G112" s="1"/>
      <c r="H112" s="1"/>
      <c r="I112" s="1"/>
      <c r="J112" s="1"/>
      <c r="K112" s="1"/>
      <c r="L112" s="1"/>
      <c r="M112" s="1">
        <f t="shared" si="7"/>
        <v>0</v>
      </c>
      <c r="N112" s="1"/>
    </row>
    <row r="113" spans="1:14" x14ac:dyDescent="0.25">
      <c r="A113" s="13">
        <v>106</v>
      </c>
      <c r="B113" s="14" t="s">
        <v>109</v>
      </c>
      <c r="C113" s="14"/>
      <c r="D113" s="14"/>
      <c r="E113" s="14">
        <f t="shared" si="6"/>
        <v>0</v>
      </c>
      <c r="F113" s="14"/>
      <c r="G113" s="1"/>
      <c r="H113" s="1"/>
      <c r="I113" s="1"/>
      <c r="J113" s="1">
        <v>119.2</v>
      </c>
      <c r="K113" s="1">
        <v>225.28</v>
      </c>
      <c r="L113" s="1"/>
      <c r="M113" s="1">
        <f t="shared" si="7"/>
        <v>225.28</v>
      </c>
      <c r="N113" s="1"/>
    </row>
    <row r="114" spans="1:14" x14ac:dyDescent="0.25">
      <c r="A114" s="13">
        <v>107</v>
      </c>
      <c r="B114" s="14" t="s">
        <v>110</v>
      </c>
      <c r="C114" s="14"/>
      <c r="D114" s="14"/>
      <c r="E114" s="14">
        <f t="shared" si="6"/>
        <v>0</v>
      </c>
      <c r="F114" s="14"/>
      <c r="G114" s="1"/>
      <c r="H114" s="1"/>
      <c r="I114" s="1"/>
      <c r="J114" s="1">
        <v>88.16</v>
      </c>
      <c r="K114" s="1">
        <v>166.62</v>
      </c>
      <c r="L114" s="1"/>
      <c r="M114" s="1">
        <f t="shared" si="7"/>
        <v>166.62</v>
      </c>
      <c r="N114" s="1"/>
    </row>
    <row r="115" spans="1:14" x14ac:dyDescent="0.25">
      <c r="A115" s="13">
        <v>108</v>
      </c>
      <c r="B115" s="14" t="s">
        <v>111</v>
      </c>
      <c r="C115" s="14"/>
      <c r="D115" s="14"/>
      <c r="E115" s="14">
        <f t="shared" si="6"/>
        <v>0</v>
      </c>
      <c r="F115" s="14"/>
      <c r="G115" s="1"/>
      <c r="H115" s="1"/>
      <c r="I115" s="1"/>
      <c r="J115" s="1">
        <v>84.28</v>
      </c>
      <c r="K115" s="1">
        <v>159.30000000000001</v>
      </c>
      <c r="L115" s="1"/>
      <c r="M115" s="1">
        <f t="shared" si="7"/>
        <v>159.30000000000001</v>
      </c>
      <c r="N115" s="1"/>
    </row>
    <row r="116" spans="1:14" x14ac:dyDescent="0.25">
      <c r="A116" s="13">
        <v>109</v>
      </c>
      <c r="B116" s="14" t="s">
        <v>112</v>
      </c>
      <c r="C116" s="14">
        <v>16.170000000000002</v>
      </c>
      <c r="D116" s="14"/>
      <c r="E116" s="14">
        <f t="shared" si="6"/>
        <v>16.170000000000002</v>
      </c>
      <c r="F116" s="14">
        <v>696.93</v>
      </c>
      <c r="G116" s="1">
        <v>2654.94</v>
      </c>
      <c r="H116" s="1"/>
      <c r="I116" s="1"/>
      <c r="J116" s="1">
        <v>117.51</v>
      </c>
      <c r="K116" s="1">
        <v>5239.93</v>
      </c>
      <c r="L116" s="1"/>
      <c r="M116" s="1">
        <f t="shared" si="7"/>
        <v>5239.93</v>
      </c>
      <c r="N116" s="1"/>
    </row>
    <row r="117" spans="1:14" x14ac:dyDescent="0.25">
      <c r="A117" s="13">
        <v>110</v>
      </c>
      <c r="B117" s="14" t="s">
        <v>113</v>
      </c>
      <c r="C117" s="14"/>
      <c r="D117" s="14"/>
      <c r="E117" s="14">
        <f t="shared" si="6"/>
        <v>0</v>
      </c>
      <c r="F117" s="14"/>
      <c r="G117" s="1"/>
      <c r="H117" s="1"/>
      <c r="I117" s="1"/>
      <c r="J117" s="1"/>
      <c r="K117" s="1"/>
      <c r="L117" s="1"/>
      <c r="M117" s="1">
        <f t="shared" si="7"/>
        <v>0</v>
      </c>
      <c r="N117" s="1"/>
    </row>
    <row r="118" spans="1:14" x14ac:dyDescent="0.25">
      <c r="A118" s="13">
        <v>111</v>
      </c>
      <c r="B118" s="14" t="s">
        <v>114</v>
      </c>
      <c r="C118" s="14"/>
      <c r="D118" s="14"/>
      <c r="E118" s="14">
        <f t="shared" si="6"/>
        <v>0</v>
      </c>
      <c r="F118" s="14"/>
      <c r="G118" s="1"/>
      <c r="H118" s="1"/>
      <c r="I118" s="1"/>
      <c r="J118" s="1"/>
      <c r="K118" s="1"/>
      <c r="L118" s="1"/>
      <c r="M118" s="1">
        <f t="shared" si="7"/>
        <v>0</v>
      </c>
      <c r="N118" s="1"/>
    </row>
    <row r="119" spans="1:14" x14ac:dyDescent="0.25">
      <c r="A119" s="13">
        <v>112</v>
      </c>
      <c r="B119" s="14" t="s">
        <v>115</v>
      </c>
      <c r="C119" s="14">
        <v>1</v>
      </c>
      <c r="D119" s="14">
        <v>0.3</v>
      </c>
      <c r="E119" s="14">
        <f t="shared" si="6"/>
        <v>1.3</v>
      </c>
      <c r="F119" s="14">
        <v>1892.13</v>
      </c>
      <c r="G119" s="1">
        <v>3750.28</v>
      </c>
      <c r="H119" s="1">
        <v>25</v>
      </c>
      <c r="I119" s="1">
        <v>5494.45</v>
      </c>
      <c r="J119" s="1"/>
      <c r="K119" s="1">
        <v>12904.45</v>
      </c>
      <c r="L119" s="1">
        <f>25.16+2911.17+459.66</f>
        <v>3395.99</v>
      </c>
      <c r="M119" s="1">
        <f t="shared" si="7"/>
        <v>16300.44</v>
      </c>
      <c r="N119" s="1"/>
    </row>
    <row r="120" spans="1:14" x14ac:dyDescent="0.25">
      <c r="A120" s="13">
        <v>113</v>
      </c>
      <c r="B120" s="14" t="s">
        <v>116</v>
      </c>
      <c r="C120" s="14"/>
      <c r="D120" s="14"/>
      <c r="E120" s="14">
        <f t="shared" si="6"/>
        <v>0</v>
      </c>
      <c r="F120" s="14"/>
      <c r="G120" s="1"/>
      <c r="H120" s="1"/>
      <c r="I120" s="1"/>
      <c r="J120" s="1"/>
      <c r="K120" s="1"/>
      <c r="L120" s="1"/>
      <c r="M120" s="1">
        <f t="shared" si="7"/>
        <v>0</v>
      </c>
      <c r="N120" s="1"/>
    </row>
    <row r="121" spans="1:14" x14ac:dyDescent="0.25">
      <c r="A121" s="13">
        <v>114</v>
      </c>
      <c r="B121" s="14" t="s">
        <v>117</v>
      </c>
      <c r="C121" s="14">
        <v>1</v>
      </c>
      <c r="D121" s="14">
        <v>1.3</v>
      </c>
      <c r="E121" s="14">
        <f t="shared" si="6"/>
        <v>2.2999999999999998</v>
      </c>
      <c r="F121" s="14">
        <v>1079.27</v>
      </c>
      <c r="G121" s="1">
        <v>2245.37</v>
      </c>
      <c r="H121" s="1"/>
      <c r="I121" s="1">
        <v>1267.95</v>
      </c>
      <c r="J121" s="1"/>
      <c r="K121" s="1">
        <v>5575.1</v>
      </c>
      <c r="L121" s="1"/>
      <c r="M121" s="1">
        <f t="shared" si="7"/>
        <v>5575.1</v>
      </c>
      <c r="N121" s="1"/>
    </row>
    <row r="122" spans="1:14" x14ac:dyDescent="0.25">
      <c r="A122" s="13">
        <v>115</v>
      </c>
      <c r="B122" s="14" t="s">
        <v>118</v>
      </c>
      <c r="C122" s="14"/>
      <c r="D122" s="14"/>
      <c r="E122" s="14">
        <f t="shared" si="6"/>
        <v>0</v>
      </c>
      <c r="F122" s="14"/>
      <c r="G122" s="1"/>
      <c r="H122" s="1"/>
      <c r="I122" s="1"/>
      <c r="J122" s="1"/>
      <c r="K122" s="1"/>
      <c r="L122" s="1"/>
      <c r="M122" s="1">
        <f t="shared" si="7"/>
        <v>0</v>
      </c>
      <c r="N122" s="1"/>
    </row>
    <row r="123" spans="1:14" x14ac:dyDescent="0.25">
      <c r="A123" s="13">
        <v>116</v>
      </c>
      <c r="B123" s="14" t="s">
        <v>119</v>
      </c>
      <c r="C123" s="14"/>
      <c r="D123" s="14"/>
      <c r="E123" s="14">
        <f t="shared" si="6"/>
        <v>0</v>
      </c>
      <c r="F123" s="14"/>
      <c r="G123" s="1"/>
      <c r="H123" s="1"/>
      <c r="I123" s="1"/>
      <c r="J123" s="1"/>
      <c r="K123" s="1"/>
      <c r="L123" s="1"/>
      <c r="M123" s="1">
        <f t="shared" si="7"/>
        <v>0</v>
      </c>
      <c r="N123" s="1"/>
    </row>
    <row r="124" spans="1:14" x14ac:dyDescent="0.25">
      <c r="A124" s="13">
        <v>117</v>
      </c>
      <c r="B124" s="14" t="s">
        <v>120</v>
      </c>
      <c r="C124" s="14"/>
      <c r="D124" s="14"/>
      <c r="E124" s="14">
        <f t="shared" si="6"/>
        <v>0</v>
      </c>
      <c r="F124" s="14"/>
      <c r="G124" s="1"/>
      <c r="H124" s="1"/>
      <c r="I124" s="1"/>
      <c r="J124" s="1"/>
      <c r="K124" s="1"/>
      <c r="L124" s="1"/>
      <c r="M124" s="1">
        <f t="shared" si="7"/>
        <v>0</v>
      </c>
      <c r="N124" s="1"/>
    </row>
    <row r="125" spans="1:14" x14ac:dyDescent="0.25">
      <c r="A125" s="13">
        <v>118</v>
      </c>
      <c r="B125" s="14" t="s">
        <v>122</v>
      </c>
      <c r="C125" s="14">
        <v>0.3</v>
      </c>
      <c r="D125" s="14">
        <v>0.3</v>
      </c>
      <c r="E125" s="14">
        <f t="shared" si="6"/>
        <v>0.6</v>
      </c>
      <c r="F125" s="14">
        <v>968.7</v>
      </c>
      <c r="G125" s="1">
        <v>1900.38</v>
      </c>
      <c r="H125" s="1"/>
      <c r="I125" s="1">
        <v>422.65</v>
      </c>
      <c r="J125" s="1"/>
      <c r="K125" s="1">
        <v>4035.5</v>
      </c>
      <c r="L125" s="1">
        <v>50.31</v>
      </c>
      <c r="M125" s="1">
        <f t="shared" si="7"/>
        <v>4085.81</v>
      </c>
      <c r="N125" s="1"/>
    </row>
    <row r="126" spans="1:14" x14ac:dyDescent="0.25">
      <c r="A126" s="13">
        <v>119</v>
      </c>
      <c r="B126" s="14" t="s">
        <v>123</v>
      </c>
      <c r="C126" s="14"/>
      <c r="D126" s="14"/>
      <c r="E126" s="14">
        <f t="shared" si="6"/>
        <v>0</v>
      </c>
      <c r="F126" s="14"/>
      <c r="G126" s="1"/>
      <c r="H126" s="1"/>
      <c r="I126" s="1"/>
      <c r="J126" s="1"/>
      <c r="K126" s="1"/>
      <c r="L126" s="1"/>
      <c r="M126" s="1">
        <f t="shared" si="7"/>
        <v>0</v>
      </c>
      <c r="N126" s="1"/>
    </row>
    <row r="127" spans="1:14" x14ac:dyDescent="0.25">
      <c r="A127" s="13">
        <v>120</v>
      </c>
      <c r="B127" s="14" t="s">
        <v>124</v>
      </c>
      <c r="C127" s="14"/>
      <c r="D127" s="14"/>
      <c r="E127" s="14">
        <f t="shared" si="6"/>
        <v>0</v>
      </c>
      <c r="F127" s="14"/>
      <c r="G127" s="1"/>
      <c r="H127" s="1"/>
      <c r="I127" s="1"/>
      <c r="J127" s="1"/>
      <c r="K127" s="1"/>
      <c r="L127" s="1"/>
      <c r="M127" s="1">
        <f t="shared" si="7"/>
        <v>0</v>
      </c>
      <c r="N127" s="1"/>
    </row>
    <row r="128" spans="1:14" x14ac:dyDescent="0.25">
      <c r="A128" s="13">
        <v>121</v>
      </c>
      <c r="B128" s="14" t="s">
        <v>125</v>
      </c>
      <c r="C128" s="14">
        <v>1.2</v>
      </c>
      <c r="D128" s="14">
        <v>0.5</v>
      </c>
      <c r="E128" s="14">
        <f t="shared" si="6"/>
        <v>1.7</v>
      </c>
      <c r="F128" s="14">
        <v>73.27</v>
      </c>
      <c r="G128" s="1">
        <v>214.71</v>
      </c>
      <c r="H128" s="1"/>
      <c r="I128" s="1">
        <v>845.3</v>
      </c>
      <c r="J128" s="1"/>
      <c r="K128" s="1">
        <v>1293.3599999999999</v>
      </c>
      <c r="L128" s="1"/>
      <c r="M128" s="1">
        <f t="shared" si="7"/>
        <v>1293.3599999999999</v>
      </c>
      <c r="N128" s="1"/>
    </row>
    <row r="129" spans="1:14" x14ac:dyDescent="0.25">
      <c r="A129" s="13">
        <v>122</v>
      </c>
      <c r="B129" s="14" t="s">
        <v>126</v>
      </c>
      <c r="C129" s="14"/>
      <c r="D129" s="14"/>
      <c r="E129" s="14">
        <f t="shared" si="6"/>
        <v>0</v>
      </c>
      <c r="F129" s="14"/>
      <c r="G129" s="1"/>
      <c r="H129" s="1"/>
      <c r="I129" s="1"/>
      <c r="J129" s="1"/>
      <c r="K129" s="1"/>
      <c r="L129" s="1"/>
      <c r="M129" s="1">
        <f t="shared" si="7"/>
        <v>0</v>
      </c>
      <c r="N129" s="1"/>
    </row>
    <row r="130" spans="1:14" x14ac:dyDescent="0.25">
      <c r="A130" s="13">
        <v>123</v>
      </c>
      <c r="B130" s="14" t="s">
        <v>127</v>
      </c>
      <c r="C130" s="14"/>
      <c r="D130" s="14"/>
      <c r="E130" s="14">
        <f t="shared" ref="E130:E172" si="8">SUM(C130:D130)</f>
        <v>0</v>
      </c>
      <c r="F130" s="14"/>
      <c r="G130" s="1"/>
      <c r="H130" s="1"/>
      <c r="I130" s="1"/>
      <c r="J130" s="1"/>
      <c r="K130" s="1"/>
      <c r="L130" s="1"/>
      <c r="M130" s="1">
        <f t="shared" si="7"/>
        <v>0</v>
      </c>
      <c r="N130" s="1"/>
    </row>
    <row r="131" spans="1:14" x14ac:dyDescent="0.25">
      <c r="A131" s="13">
        <v>124</v>
      </c>
      <c r="B131" s="14" t="s">
        <v>128</v>
      </c>
      <c r="C131" s="14"/>
      <c r="D131" s="14"/>
      <c r="E131" s="14">
        <f t="shared" si="8"/>
        <v>0</v>
      </c>
      <c r="F131" s="14"/>
      <c r="G131" s="1"/>
      <c r="H131" s="1"/>
      <c r="I131" s="1"/>
      <c r="J131" s="1"/>
      <c r="K131" s="1"/>
      <c r="L131" s="1"/>
      <c r="M131" s="1">
        <f t="shared" si="7"/>
        <v>0</v>
      </c>
      <c r="N131" s="1"/>
    </row>
    <row r="132" spans="1:14" x14ac:dyDescent="0.25">
      <c r="A132" s="13">
        <v>125</v>
      </c>
      <c r="B132" s="14" t="s">
        <v>129</v>
      </c>
      <c r="C132" s="14"/>
      <c r="D132" s="14"/>
      <c r="E132" s="14">
        <f t="shared" si="8"/>
        <v>0</v>
      </c>
      <c r="F132" s="14"/>
      <c r="G132" s="1"/>
      <c r="H132" s="1"/>
      <c r="I132" s="1"/>
      <c r="J132" s="1"/>
      <c r="K132" s="1"/>
      <c r="L132" s="1"/>
      <c r="M132" s="1">
        <f t="shared" si="7"/>
        <v>0</v>
      </c>
      <c r="N132" s="1"/>
    </row>
    <row r="133" spans="1:14" x14ac:dyDescent="0.25">
      <c r="A133" s="13">
        <v>126</v>
      </c>
      <c r="B133" s="14" t="s">
        <v>130</v>
      </c>
      <c r="C133" s="14"/>
      <c r="D133" s="14"/>
      <c r="E133" s="14">
        <f t="shared" si="8"/>
        <v>0</v>
      </c>
      <c r="F133" s="14"/>
      <c r="G133" s="1"/>
      <c r="H133" s="1"/>
      <c r="I133" s="1"/>
      <c r="J133" s="1"/>
      <c r="K133" s="1"/>
      <c r="L133" s="1"/>
      <c r="M133" s="1">
        <f t="shared" si="7"/>
        <v>0</v>
      </c>
      <c r="N133" s="1"/>
    </row>
    <row r="134" spans="1:14" x14ac:dyDescent="0.25">
      <c r="A134" s="13">
        <v>127</v>
      </c>
      <c r="B134" s="14" t="s">
        <v>131</v>
      </c>
      <c r="C134" s="14"/>
      <c r="D134" s="14"/>
      <c r="E134" s="14">
        <f t="shared" si="8"/>
        <v>0</v>
      </c>
      <c r="F134" s="14"/>
      <c r="G134" s="1"/>
      <c r="H134" s="1"/>
      <c r="I134" s="1"/>
      <c r="J134" s="1"/>
      <c r="K134" s="1"/>
      <c r="L134" s="1"/>
      <c r="M134" s="1">
        <f t="shared" si="7"/>
        <v>0</v>
      </c>
      <c r="N134" s="1"/>
    </row>
    <row r="135" spans="1:14" x14ac:dyDescent="0.25">
      <c r="A135" s="13">
        <v>128</v>
      </c>
      <c r="B135" s="14" t="s">
        <v>132</v>
      </c>
      <c r="C135" s="14"/>
      <c r="D135" s="14"/>
      <c r="E135" s="14">
        <f t="shared" si="8"/>
        <v>0</v>
      </c>
      <c r="F135" s="14"/>
      <c r="G135" s="1"/>
      <c r="H135" s="1"/>
      <c r="I135" s="1"/>
      <c r="J135" s="1"/>
      <c r="K135" s="1"/>
      <c r="L135" s="1"/>
      <c r="M135" s="1">
        <f t="shared" si="7"/>
        <v>0</v>
      </c>
      <c r="N135" s="1"/>
    </row>
    <row r="136" spans="1:14" x14ac:dyDescent="0.25">
      <c r="A136" s="13">
        <v>129</v>
      </c>
      <c r="B136" s="14" t="s">
        <v>133</v>
      </c>
      <c r="C136" s="14"/>
      <c r="D136" s="14"/>
      <c r="E136" s="14">
        <f t="shared" si="8"/>
        <v>0</v>
      </c>
      <c r="F136" s="14"/>
      <c r="G136" s="1"/>
      <c r="H136" s="1"/>
      <c r="I136" s="1"/>
      <c r="J136" s="1"/>
      <c r="K136" s="1"/>
      <c r="L136" s="1"/>
      <c r="M136" s="1">
        <f t="shared" ref="M136:M172" si="9">K136+L136</f>
        <v>0</v>
      </c>
      <c r="N136" s="1"/>
    </row>
    <row r="137" spans="1:14" x14ac:dyDescent="0.25">
      <c r="A137" s="13">
        <v>130</v>
      </c>
      <c r="B137" s="14" t="s">
        <v>134</v>
      </c>
      <c r="C137" s="14"/>
      <c r="D137" s="14"/>
      <c r="E137" s="14">
        <f t="shared" si="8"/>
        <v>0</v>
      </c>
      <c r="F137" s="14"/>
      <c r="G137" s="1"/>
      <c r="H137" s="1"/>
      <c r="I137" s="1"/>
      <c r="J137" s="1"/>
      <c r="K137" s="1"/>
      <c r="L137" s="1"/>
      <c r="M137" s="1">
        <f t="shared" si="9"/>
        <v>0</v>
      </c>
      <c r="N137" s="1"/>
    </row>
    <row r="138" spans="1:14" x14ac:dyDescent="0.25">
      <c r="A138" s="13">
        <v>131</v>
      </c>
      <c r="B138" s="14" t="s">
        <v>135</v>
      </c>
      <c r="C138" s="14">
        <v>69.3</v>
      </c>
      <c r="D138" s="14"/>
      <c r="E138" s="14">
        <f t="shared" si="8"/>
        <v>69.3</v>
      </c>
      <c r="F138" s="14">
        <v>2986.83</v>
      </c>
      <c r="G138" s="1">
        <v>11378.32</v>
      </c>
      <c r="H138" s="1"/>
      <c r="I138" s="1"/>
      <c r="J138" s="1">
        <v>396.71</v>
      </c>
      <c r="K138" s="1">
        <v>22254.799999999999</v>
      </c>
      <c r="L138" s="1"/>
      <c r="M138" s="1">
        <f t="shared" si="9"/>
        <v>22254.799999999999</v>
      </c>
      <c r="N138" s="1"/>
    </row>
    <row r="139" spans="1:14" x14ac:dyDescent="0.25">
      <c r="A139" s="13">
        <v>132</v>
      </c>
      <c r="B139" s="14" t="s">
        <v>136</v>
      </c>
      <c r="C139" s="14">
        <v>61.6</v>
      </c>
      <c r="D139" s="14"/>
      <c r="E139" s="14">
        <f t="shared" si="8"/>
        <v>61.6</v>
      </c>
      <c r="F139" s="14">
        <v>2654.96</v>
      </c>
      <c r="G139" s="1">
        <v>10114.06</v>
      </c>
      <c r="I139" s="1"/>
      <c r="J139" s="1">
        <v>450.5</v>
      </c>
      <c r="K139" s="1">
        <v>19967.02</v>
      </c>
      <c r="L139" s="1"/>
      <c r="M139" s="1">
        <f t="shared" si="9"/>
        <v>19967.02</v>
      </c>
      <c r="N139" s="1"/>
    </row>
    <row r="140" spans="1:14" x14ac:dyDescent="0.25">
      <c r="A140" s="13">
        <v>133</v>
      </c>
      <c r="B140" s="14" t="s">
        <v>137</v>
      </c>
      <c r="C140" s="14"/>
      <c r="D140" s="14"/>
      <c r="E140" s="14">
        <f t="shared" si="8"/>
        <v>0</v>
      </c>
      <c r="F140" s="14"/>
      <c r="G140" s="1"/>
      <c r="H140" s="1"/>
      <c r="I140" s="1"/>
      <c r="J140" s="1">
        <v>345.43</v>
      </c>
      <c r="K140" s="1">
        <v>652.86</v>
      </c>
      <c r="L140" s="1"/>
      <c r="M140" s="1">
        <f t="shared" si="9"/>
        <v>652.86</v>
      </c>
      <c r="N140" s="1"/>
    </row>
    <row r="141" spans="1:14" x14ac:dyDescent="0.25">
      <c r="A141" s="13">
        <v>134</v>
      </c>
      <c r="B141" s="14" t="s">
        <v>138</v>
      </c>
      <c r="C141" s="14"/>
      <c r="D141" s="14"/>
      <c r="E141" s="14">
        <f t="shared" si="8"/>
        <v>0</v>
      </c>
      <c r="F141" s="14"/>
      <c r="G141" s="1"/>
      <c r="H141" s="1"/>
      <c r="I141" s="1"/>
      <c r="J141" s="1">
        <v>400.25</v>
      </c>
      <c r="K141" s="1">
        <v>756.48</v>
      </c>
      <c r="L141" s="1"/>
      <c r="M141" s="1">
        <f t="shared" si="9"/>
        <v>756.48</v>
      </c>
      <c r="N141" s="1"/>
    </row>
    <row r="142" spans="1:14" x14ac:dyDescent="0.25">
      <c r="A142" s="13">
        <v>135</v>
      </c>
      <c r="B142" s="14" t="s">
        <v>139</v>
      </c>
      <c r="C142" s="14"/>
      <c r="D142" s="14"/>
      <c r="E142" s="14">
        <f t="shared" si="8"/>
        <v>0</v>
      </c>
      <c r="F142" s="14"/>
      <c r="G142" s="1"/>
      <c r="H142" s="1"/>
      <c r="I142" s="1"/>
      <c r="J142" s="1">
        <v>400.8</v>
      </c>
      <c r="K142" s="1">
        <v>757.51</v>
      </c>
      <c r="L142" s="1"/>
      <c r="M142" s="1">
        <f t="shared" si="9"/>
        <v>757.51</v>
      </c>
      <c r="N142" s="1"/>
    </row>
    <row r="143" spans="1:14" x14ac:dyDescent="0.25">
      <c r="A143" s="13">
        <v>136</v>
      </c>
      <c r="B143" s="14" t="s">
        <v>140</v>
      </c>
      <c r="C143" s="14"/>
      <c r="D143" s="14"/>
      <c r="E143" s="14">
        <f t="shared" si="8"/>
        <v>0</v>
      </c>
      <c r="F143" s="14"/>
      <c r="G143" s="1"/>
      <c r="H143" s="1"/>
      <c r="I143" s="1"/>
      <c r="J143" s="1">
        <v>398.89</v>
      </c>
      <c r="K143" s="1">
        <v>753.9</v>
      </c>
      <c r="L143" s="1"/>
      <c r="M143" s="1">
        <f t="shared" si="9"/>
        <v>753.9</v>
      </c>
      <c r="N143" s="1"/>
    </row>
    <row r="144" spans="1:14" x14ac:dyDescent="0.25">
      <c r="A144" s="13">
        <v>137</v>
      </c>
      <c r="B144" s="14" t="s">
        <v>141</v>
      </c>
      <c r="C144" s="14">
        <v>0.3</v>
      </c>
      <c r="D144" s="14"/>
      <c r="E144" s="14">
        <f t="shared" si="8"/>
        <v>0.3</v>
      </c>
      <c r="F144" s="14">
        <v>12.93</v>
      </c>
      <c r="G144" s="1">
        <v>53.05</v>
      </c>
      <c r="H144" s="1"/>
      <c r="I144" s="1"/>
      <c r="J144" s="1"/>
      <c r="K144" s="1">
        <v>100.26</v>
      </c>
      <c r="L144" s="1"/>
      <c r="M144" s="1">
        <f t="shared" si="9"/>
        <v>100.26</v>
      </c>
      <c r="N144" s="1"/>
    </row>
    <row r="145" spans="1:14" x14ac:dyDescent="0.25">
      <c r="A145" s="13">
        <v>138</v>
      </c>
      <c r="B145" s="14" t="s">
        <v>142</v>
      </c>
      <c r="C145" s="14"/>
      <c r="D145" s="14"/>
      <c r="E145" s="14">
        <f t="shared" si="8"/>
        <v>0</v>
      </c>
      <c r="F145" s="14">
        <v>24.78</v>
      </c>
      <c r="G145" s="1">
        <v>47.96</v>
      </c>
      <c r="H145" s="1"/>
      <c r="I145" s="1"/>
      <c r="J145" s="1"/>
      <c r="K145" s="1">
        <v>90.63</v>
      </c>
      <c r="L145" s="1"/>
      <c r="M145" s="1">
        <f t="shared" si="9"/>
        <v>90.63</v>
      </c>
      <c r="N145" s="1"/>
    </row>
    <row r="146" spans="1:14" x14ac:dyDescent="0.25">
      <c r="A146" s="13">
        <v>139</v>
      </c>
      <c r="B146" s="14" t="s">
        <v>143</v>
      </c>
      <c r="C146" s="14"/>
      <c r="D146" s="14">
        <v>1.5</v>
      </c>
      <c r="E146" s="14">
        <f t="shared" si="8"/>
        <v>1.5</v>
      </c>
      <c r="F146" s="14">
        <v>64.650000000000006</v>
      </c>
      <c r="G146" s="1">
        <v>265.23</v>
      </c>
      <c r="H146" s="1"/>
      <c r="I146" s="1">
        <v>845.3</v>
      </c>
      <c r="J146" s="1"/>
      <c r="K146" s="1">
        <v>1388.84</v>
      </c>
      <c r="L146" s="1"/>
      <c r="M146" s="1">
        <f t="shared" si="9"/>
        <v>1388.84</v>
      </c>
      <c r="N146" s="1"/>
    </row>
    <row r="147" spans="1:14" x14ac:dyDescent="0.25">
      <c r="A147" s="13">
        <v>140</v>
      </c>
      <c r="B147" s="14" t="s">
        <v>144</v>
      </c>
      <c r="C147" s="14">
        <v>0.9</v>
      </c>
      <c r="D147" s="14">
        <v>1.5</v>
      </c>
      <c r="E147" s="14">
        <f t="shared" si="8"/>
        <v>2.4</v>
      </c>
      <c r="F147" s="14">
        <v>103.44</v>
      </c>
      <c r="G147" s="1">
        <v>424.37</v>
      </c>
      <c r="H147" s="1"/>
      <c r="I147" s="1">
        <v>1267.95</v>
      </c>
      <c r="J147" s="1"/>
      <c r="K147" s="1">
        <v>2133.39</v>
      </c>
      <c r="L147" s="1"/>
      <c r="M147" s="1">
        <f t="shared" si="9"/>
        <v>2133.39</v>
      </c>
      <c r="N147" s="1"/>
    </row>
    <row r="148" spans="1:14" x14ac:dyDescent="0.25">
      <c r="A148" s="13">
        <v>141</v>
      </c>
      <c r="B148" s="14" t="s">
        <v>145</v>
      </c>
      <c r="C148" s="14"/>
      <c r="D148" s="14"/>
      <c r="E148" s="14">
        <f t="shared" si="8"/>
        <v>0</v>
      </c>
      <c r="F148" s="14"/>
      <c r="G148" s="1"/>
      <c r="H148" s="1"/>
      <c r="I148" s="1"/>
      <c r="J148" s="1"/>
      <c r="K148" s="1"/>
      <c r="L148" s="1"/>
      <c r="M148" s="1">
        <f t="shared" si="9"/>
        <v>0</v>
      </c>
      <c r="N148" s="1"/>
    </row>
    <row r="149" spans="1:14" x14ac:dyDescent="0.25">
      <c r="A149" s="13">
        <v>142</v>
      </c>
      <c r="B149" s="14" t="s">
        <v>146</v>
      </c>
      <c r="C149" s="14">
        <v>0.3</v>
      </c>
      <c r="D149" s="14"/>
      <c r="E149" s="14">
        <f t="shared" si="8"/>
        <v>0.3</v>
      </c>
      <c r="F149" s="14">
        <v>12.93</v>
      </c>
      <c r="G149" s="1">
        <v>53.05</v>
      </c>
      <c r="H149" s="1"/>
      <c r="I149" s="1"/>
      <c r="J149" s="1"/>
      <c r="K149" s="1">
        <v>100.26</v>
      </c>
      <c r="L149" s="1"/>
      <c r="M149" s="1">
        <f t="shared" si="9"/>
        <v>100.26</v>
      </c>
      <c r="N149" s="1"/>
    </row>
    <row r="150" spans="1:14" x14ac:dyDescent="0.25">
      <c r="A150" s="13">
        <v>143</v>
      </c>
      <c r="B150" s="14" t="s">
        <v>147</v>
      </c>
      <c r="C150" s="14">
        <v>1.2</v>
      </c>
      <c r="D150" s="14">
        <v>1</v>
      </c>
      <c r="E150" s="14">
        <f t="shared" si="8"/>
        <v>2.2000000000000002</v>
      </c>
      <c r="F150" s="14">
        <v>94.82</v>
      </c>
      <c r="G150" s="1">
        <v>389</v>
      </c>
      <c r="H150" s="1"/>
      <c r="I150" s="1">
        <v>1267.95</v>
      </c>
      <c r="J150" s="1"/>
      <c r="K150" s="1">
        <v>2066.5500000000002</v>
      </c>
      <c r="L150" s="1"/>
      <c r="M150" s="1">
        <f t="shared" si="9"/>
        <v>2066.5500000000002</v>
      </c>
      <c r="N150" s="1"/>
    </row>
    <row r="151" spans="1:14" x14ac:dyDescent="0.25">
      <c r="A151" s="13">
        <v>144</v>
      </c>
      <c r="B151" s="14" t="s">
        <v>148</v>
      </c>
      <c r="C151" s="14"/>
      <c r="D151" s="14"/>
      <c r="E151" s="14">
        <f t="shared" si="8"/>
        <v>0</v>
      </c>
      <c r="F151" s="14"/>
      <c r="G151" s="1"/>
      <c r="H151" s="1"/>
      <c r="I151" s="1"/>
      <c r="J151" s="1"/>
      <c r="K151" s="1"/>
      <c r="L151" s="1"/>
      <c r="M151" s="1">
        <f t="shared" si="9"/>
        <v>0</v>
      </c>
      <c r="N151" s="1"/>
    </row>
    <row r="152" spans="1:14" x14ac:dyDescent="0.25">
      <c r="A152" s="13">
        <v>145</v>
      </c>
      <c r="B152" s="14" t="s">
        <v>149</v>
      </c>
      <c r="C152" s="14">
        <v>5.5</v>
      </c>
      <c r="D152" s="14"/>
      <c r="E152" s="14">
        <f t="shared" si="8"/>
        <v>5.5</v>
      </c>
      <c r="F152" s="14">
        <v>908.1</v>
      </c>
      <c r="G152" s="1">
        <v>2271.14</v>
      </c>
      <c r="H152" s="1"/>
      <c r="I152" s="1">
        <v>3381.2</v>
      </c>
      <c r="J152" s="1"/>
      <c r="K152" s="1">
        <v>7842.7</v>
      </c>
      <c r="L152" s="1">
        <v>895.55</v>
      </c>
      <c r="M152" s="1">
        <f t="shared" si="9"/>
        <v>8738.25</v>
      </c>
      <c r="N152" s="1"/>
    </row>
    <row r="153" spans="1:14" x14ac:dyDescent="0.25">
      <c r="A153" s="13">
        <v>146</v>
      </c>
      <c r="B153" s="14" t="s">
        <v>150</v>
      </c>
      <c r="C153" s="14"/>
      <c r="D153" s="14"/>
      <c r="E153" s="14">
        <f t="shared" si="8"/>
        <v>0</v>
      </c>
      <c r="F153" s="14"/>
      <c r="G153" s="1"/>
      <c r="H153" s="1"/>
      <c r="I153" s="1"/>
      <c r="J153" s="1"/>
      <c r="K153" s="1"/>
      <c r="L153" s="1"/>
      <c r="M153" s="1">
        <f t="shared" si="9"/>
        <v>0</v>
      </c>
      <c r="N153" s="1"/>
    </row>
    <row r="154" spans="1:14" x14ac:dyDescent="0.25">
      <c r="A154" s="13">
        <v>147</v>
      </c>
      <c r="B154" s="14" t="s">
        <v>151</v>
      </c>
      <c r="C154" s="14">
        <v>0.4</v>
      </c>
      <c r="D154" s="14">
        <v>0.3</v>
      </c>
      <c r="E154" s="14">
        <f t="shared" si="8"/>
        <v>0.7</v>
      </c>
      <c r="F154" s="14">
        <v>776.98</v>
      </c>
      <c r="G154" s="1">
        <v>1569.02</v>
      </c>
      <c r="H154" s="1"/>
      <c r="I154" s="1">
        <v>1690.6</v>
      </c>
      <c r="J154" s="1"/>
      <c r="K154" s="1">
        <v>4740.57</v>
      </c>
      <c r="L154" s="1">
        <v>5631.03</v>
      </c>
      <c r="M154" s="1">
        <f t="shared" si="9"/>
        <v>10371.599999999999</v>
      </c>
      <c r="N154" s="1"/>
    </row>
    <row r="155" spans="1:14" x14ac:dyDescent="0.25">
      <c r="A155" s="13">
        <v>148</v>
      </c>
      <c r="B155" s="14" t="s">
        <v>152</v>
      </c>
      <c r="C155" s="14"/>
      <c r="D155" s="14"/>
      <c r="E155" s="14">
        <f t="shared" si="8"/>
        <v>0</v>
      </c>
      <c r="F155" s="14"/>
      <c r="G155" s="1"/>
      <c r="H155" s="1"/>
      <c r="I155" s="1"/>
      <c r="J155" s="1"/>
      <c r="K155" s="1"/>
      <c r="L155" s="1"/>
      <c r="M155" s="1">
        <f t="shared" si="9"/>
        <v>0</v>
      </c>
      <c r="N155" s="1"/>
    </row>
    <row r="156" spans="1:14" x14ac:dyDescent="0.25">
      <c r="A156" s="13">
        <v>149</v>
      </c>
      <c r="B156" s="14" t="s">
        <v>153</v>
      </c>
      <c r="C156" s="14"/>
      <c r="D156" s="14">
        <v>0.3</v>
      </c>
      <c r="E156" s="14">
        <f t="shared" si="8"/>
        <v>0.3</v>
      </c>
      <c r="F156" s="14">
        <v>158.01</v>
      </c>
      <c r="G156" s="1">
        <v>333.81</v>
      </c>
      <c r="H156" s="1"/>
      <c r="I156" s="1"/>
      <c r="J156" s="1"/>
      <c r="K156" s="1">
        <v>630.9</v>
      </c>
      <c r="L156" s="1"/>
      <c r="M156" s="1">
        <f t="shared" si="9"/>
        <v>630.9</v>
      </c>
      <c r="N156" s="1"/>
    </row>
    <row r="157" spans="1:14" x14ac:dyDescent="0.25">
      <c r="A157" s="13">
        <v>150</v>
      </c>
      <c r="B157" s="14" t="s">
        <v>154</v>
      </c>
      <c r="C157" s="14">
        <v>1.8</v>
      </c>
      <c r="D157" s="14">
        <v>0.3</v>
      </c>
      <c r="E157" s="14">
        <f t="shared" si="8"/>
        <v>2.1</v>
      </c>
      <c r="F157" s="14">
        <v>1313.34</v>
      </c>
      <c r="G157" s="1">
        <v>2737.77</v>
      </c>
      <c r="H157" s="1"/>
      <c r="I157" s="1">
        <v>2535.9</v>
      </c>
      <c r="J157" s="1"/>
      <c r="K157" s="1">
        <v>7837.07</v>
      </c>
      <c r="L157" s="1">
        <f>25.16+25.16+766.1</f>
        <v>816.42000000000007</v>
      </c>
      <c r="M157" s="1">
        <f t="shared" si="9"/>
        <v>8653.49</v>
      </c>
      <c r="N157" s="1"/>
    </row>
    <row r="158" spans="1:14" x14ac:dyDescent="0.25">
      <c r="A158" s="13">
        <v>151</v>
      </c>
      <c r="B158" s="14" t="s">
        <v>155</v>
      </c>
      <c r="C158" s="14">
        <v>8.8000000000000007</v>
      </c>
      <c r="D158" s="14">
        <v>0.3</v>
      </c>
      <c r="E158" s="14">
        <f t="shared" si="8"/>
        <v>9.1000000000000014</v>
      </c>
      <c r="F158" s="14">
        <v>971.2</v>
      </c>
      <c r="G158" s="1">
        <v>2729.53</v>
      </c>
      <c r="H158" s="1"/>
      <c r="I158" s="1">
        <v>2535.9</v>
      </c>
      <c r="J158" s="1"/>
      <c r="K158" s="1">
        <v>7821.5</v>
      </c>
      <c r="L158" s="1"/>
      <c r="M158" s="1">
        <f t="shared" si="9"/>
        <v>7821.5</v>
      </c>
      <c r="N158" s="1"/>
    </row>
    <row r="159" spans="1:14" x14ac:dyDescent="0.25">
      <c r="A159" s="13">
        <v>152</v>
      </c>
      <c r="B159" s="14" t="s">
        <v>156</v>
      </c>
      <c r="C159" s="14"/>
      <c r="D159" s="14"/>
      <c r="E159" s="14">
        <f t="shared" si="8"/>
        <v>0</v>
      </c>
      <c r="F159" s="14"/>
      <c r="G159" s="1"/>
      <c r="H159" s="1"/>
      <c r="I159" s="1"/>
      <c r="J159" s="1"/>
      <c r="K159" s="1"/>
      <c r="L159" s="1"/>
      <c r="M159" s="1">
        <f t="shared" si="9"/>
        <v>0</v>
      </c>
      <c r="N159" s="1"/>
    </row>
    <row r="160" spans="1:14" x14ac:dyDescent="0.25">
      <c r="A160" s="13">
        <v>153</v>
      </c>
      <c r="B160" s="14" t="s">
        <v>157</v>
      </c>
      <c r="C160" s="14"/>
      <c r="D160" s="14"/>
      <c r="E160" s="14">
        <f t="shared" si="8"/>
        <v>0</v>
      </c>
      <c r="F160" s="14"/>
      <c r="G160" s="1"/>
      <c r="H160" s="1"/>
      <c r="I160" s="1"/>
      <c r="J160" s="1"/>
      <c r="K160" s="1"/>
      <c r="L160" s="1"/>
      <c r="M160" s="1">
        <f t="shared" si="9"/>
        <v>0</v>
      </c>
      <c r="N160" s="1"/>
    </row>
    <row r="161" spans="1:14" x14ac:dyDescent="0.25">
      <c r="A161" s="13">
        <v>154</v>
      </c>
      <c r="B161" s="14" t="s">
        <v>158</v>
      </c>
      <c r="C161" s="14"/>
      <c r="D161" s="14"/>
      <c r="E161" s="14">
        <f t="shared" si="8"/>
        <v>0</v>
      </c>
      <c r="F161" s="14"/>
      <c r="G161" s="1"/>
      <c r="H161" s="1"/>
      <c r="I161" s="1"/>
      <c r="J161" s="1"/>
      <c r="K161" s="1"/>
      <c r="L161" s="1"/>
      <c r="M161" s="1">
        <f t="shared" si="9"/>
        <v>0</v>
      </c>
      <c r="N161" s="1"/>
    </row>
    <row r="162" spans="1:14" x14ac:dyDescent="0.25">
      <c r="A162" s="13">
        <v>155</v>
      </c>
      <c r="B162" s="14" t="s">
        <v>159</v>
      </c>
      <c r="C162" s="14"/>
      <c r="D162" s="14"/>
      <c r="E162" s="14">
        <v>1</v>
      </c>
      <c r="F162" s="14">
        <v>43.1</v>
      </c>
      <c r="G162" s="1">
        <v>151.56</v>
      </c>
      <c r="H162" s="1"/>
      <c r="I162" s="1"/>
      <c r="J162" s="1"/>
      <c r="K162" s="1">
        <v>286.45</v>
      </c>
      <c r="L162" s="1"/>
      <c r="M162" s="1">
        <f t="shared" si="9"/>
        <v>286.45</v>
      </c>
      <c r="N162" s="1"/>
    </row>
    <row r="163" spans="1:14" x14ac:dyDescent="0.25">
      <c r="A163" s="13">
        <v>156</v>
      </c>
      <c r="B163" s="14" t="s">
        <v>160</v>
      </c>
      <c r="C163" s="14"/>
      <c r="D163" s="14">
        <v>0.3</v>
      </c>
      <c r="E163" s="14">
        <f t="shared" si="8"/>
        <v>0.3</v>
      </c>
      <c r="F163" s="14">
        <v>969.31</v>
      </c>
      <c r="G163" s="1">
        <v>1896.27</v>
      </c>
      <c r="H163" s="1"/>
      <c r="I163" s="1"/>
      <c r="J163" s="1"/>
      <c r="K163" s="1">
        <v>3583.96</v>
      </c>
      <c r="L163" s="1"/>
      <c r="M163" s="1">
        <f t="shared" si="9"/>
        <v>3583.96</v>
      </c>
      <c r="N163" s="1">
        <v>6.88</v>
      </c>
    </row>
    <row r="164" spans="1:14" x14ac:dyDescent="0.25">
      <c r="A164" s="13">
        <v>157</v>
      </c>
      <c r="B164" s="14" t="s">
        <v>161</v>
      </c>
      <c r="C164" s="14">
        <v>8.7200000000000006</v>
      </c>
      <c r="D164" s="14">
        <v>0.4</v>
      </c>
      <c r="E164" s="14">
        <f t="shared" si="8"/>
        <v>9.120000000000001</v>
      </c>
      <c r="F164" s="14">
        <v>1106.95</v>
      </c>
      <c r="G164" s="1">
        <v>2763.74</v>
      </c>
      <c r="H164" s="1"/>
      <c r="I164" s="1">
        <v>1690.6</v>
      </c>
      <c r="J164" s="1"/>
      <c r="K164" s="1">
        <v>6998.58</v>
      </c>
      <c r="L164" s="1">
        <v>612.87</v>
      </c>
      <c r="M164" s="1">
        <f t="shared" si="9"/>
        <v>7611.45</v>
      </c>
      <c r="N164" s="1"/>
    </row>
    <row r="165" spans="1:14" x14ac:dyDescent="0.25">
      <c r="A165" s="13">
        <v>158</v>
      </c>
      <c r="B165" s="14" t="s">
        <v>162</v>
      </c>
      <c r="C165" s="14"/>
      <c r="D165" s="14"/>
      <c r="E165" s="14"/>
      <c r="F165" s="14"/>
      <c r="G165" s="1"/>
      <c r="H165" s="1"/>
      <c r="I165" s="1"/>
      <c r="J165" s="1"/>
      <c r="K165" s="1"/>
      <c r="L165" s="1"/>
      <c r="M165" s="1">
        <f t="shared" si="9"/>
        <v>0</v>
      </c>
      <c r="N165" s="1"/>
    </row>
    <row r="166" spans="1:14" x14ac:dyDescent="0.25">
      <c r="A166" s="13">
        <v>159</v>
      </c>
      <c r="B166" s="14" t="s">
        <v>163</v>
      </c>
      <c r="C166" s="14">
        <v>0.4</v>
      </c>
      <c r="D166" s="14"/>
      <c r="E166" s="14">
        <f t="shared" si="8"/>
        <v>0.4</v>
      </c>
      <c r="F166" s="14">
        <v>17.239999999999998</v>
      </c>
      <c r="G166" s="1">
        <v>70.73</v>
      </c>
      <c r="H166" s="1"/>
      <c r="I166" s="1"/>
      <c r="J166" s="1"/>
      <c r="K166" s="1">
        <v>133.68</v>
      </c>
      <c r="L166" s="1"/>
      <c r="M166" s="1">
        <f t="shared" si="9"/>
        <v>133.68</v>
      </c>
      <c r="N166" s="1"/>
    </row>
    <row r="167" spans="1:14" x14ac:dyDescent="0.25">
      <c r="A167" s="13">
        <v>160</v>
      </c>
      <c r="B167" s="14" t="s">
        <v>164</v>
      </c>
      <c r="C167" s="14"/>
      <c r="D167" s="14"/>
      <c r="E167" s="14">
        <f t="shared" si="8"/>
        <v>0</v>
      </c>
      <c r="F167" s="14"/>
      <c r="G167" s="1"/>
      <c r="H167" s="1"/>
      <c r="I167" s="1"/>
      <c r="J167" s="1"/>
      <c r="K167" s="1"/>
      <c r="L167" s="1"/>
      <c r="M167" s="1">
        <f t="shared" si="9"/>
        <v>0</v>
      </c>
      <c r="N167" s="1"/>
    </row>
    <row r="168" spans="1:14" x14ac:dyDescent="0.25">
      <c r="A168" s="13">
        <v>161</v>
      </c>
      <c r="B168" s="14" t="s">
        <v>198</v>
      </c>
      <c r="C168" s="14"/>
      <c r="D168" s="14"/>
      <c r="E168" s="14">
        <f t="shared" si="8"/>
        <v>0</v>
      </c>
      <c r="F168" s="14"/>
      <c r="G168" s="1"/>
      <c r="H168" s="1"/>
      <c r="I168" s="1"/>
      <c r="J168" s="1"/>
      <c r="K168" s="1"/>
      <c r="L168" s="1"/>
      <c r="M168" s="1">
        <f t="shared" si="9"/>
        <v>0</v>
      </c>
      <c r="N168" s="1"/>
    </row>
    <row r="169" spans="1:14" x14ac:dyDescent="0.25">
      <c r="A169" s="13">
        <v>162</v>
      </c>
      <c r="B169" s="14" t="s">
        <v>165</v>
      </c>
      <c r="C169" s="14"/>
      <c r="D169" s="14"/>
      <c r="E169" s="14">
        <f t="shared" si="8"/>
        <v>0</v>
      </c>
      <c r="F169" s="14"/>
      <c r="G169" s="1"/>
      <c r="H169" s="1"/>
      <c r="I169" s="1"/>
      <c r="J169" s="1"/>
      <c r="K169" s="1"/>
      <c r="L169" s="1"/>
      <c r="M169" s="1">
        <f t="shared" si="9"/>
        <v>0</v>
      </c>
      <c r="N169" s="1"/>
    </row>
    <row r="170" spans="1:14" x14ac:dyDescent="0.25">
      <c r="A170" s="13">
        <v>163</v>
      </c>
      <c r="B170" s="14" t="s">
        <v>166</v>
      </c>
      <c r="C170" s="14"/>
      <c r="D170" s="14"/>
      <c r="E170" s="14">
        <f t="shared" si="8"/>
        <v>0</v>
      </c>
      <c r="F170" s="14"/>
      <c r="G170" s="1"/>
      <c r="H170" s="1"/>
      <c r="I170" s="1"/>
      <c r="J170" s="1"/>
      <c r="K170" s="1"/>
      <c r="L170" s="1"/>
      <c r="M170" s="1">
        <f t="shared" si="9"/>
        <v>0</v>
      </c>
      <c r="N170" s="1"/>
    </row>
    <row r="171" spans="1:14" x14ac:dyDescent="0.25">
      <c r="A171" s="13">
        <v>164</v>
      </c>
      <c r="B171" s="14" t="s">
        <v>167</v>
      </c>
      <c r="C171" s="14">
        <v>2.8</v>
      </c>
      <c r="D171" s="14">
        <v>0.4</v>
      </c>
      <c r="E171" s="14">
        <f t="shared" ref="E171" si="10">SUM(C171:D171)</f>
        <v>3.1999999999999997</v>
      </c>
      <c r="F171" s="14">
        <v>137.91999999999999</v>
      </c>
      <c r="G171" s="1">
        <v>565.82000000000005</v>
      </c>
      <c r="H171" s="1"/>
      <c r="I171" s="1">
        <v>9298.2999999999993</v>
      </c>
      <c r="J171" s="1"/>
      <c r="K171" s="1">
        <v>10832.6</v>
      </c>
      <c r="L171" s="1">
        <f>383.06+9671.33</f>
        <v>10054.39</v>
      </c>
      <c r="M171" s="1">
        <f t="shared" si="9"/>
        <v>20886.989999999998</v>
      </c>
      <c r="N171" s="1"/>
    </row>
    <row r="172" spans="1:14" x14ac:dyDescent="0.25">
      <c r="A172" s="13">
        <v>165</v>
      </c>
      <c r="B172" s="14" t="s">
        <v>168</v>
      </c>
      <c r="C172" s="14"/>
      <c r="D172" s="14"/>
      <c r="E172" s="14">
        <f t="shared" si="8"/>
        <v>0</v>
      </c>
      <c r="F172" s="14"/>
      <c r="G172" s="1"/>
      <c r="H172" s="1"/>
      <c r="I172" s="1"/>
      <c r="J172" s="1"/>
      <c r="K172" s="1"/>
      <c r="L172" s="1"/>
      <c r="M172" s="1">
        <f t="shared" si="9"/>
        <v>0</v>
      </c>
      <c r="N172" s="1"/>
    </row>
    <row r="173" spans="1:14" x14ac:dyDescent="0.25">
      <c r="A173" s="14"/>
      <c r="B173" s="14"/>
      <c r="C173" s="14"/>
      <c r="D173" s="14"/>
      <c r="E173" s="14"/>
      <c r="F173" s="14"/>
      <c r="G173" s="1"/>
      <c r="H173" s="1"/>
      <c r="I173" s="1"/>
      <c r="J173" s="1"/>
      <c r="K173" s="1"/>
      <c r="L173" s="1"/>
      <c r="M173" s="1"/>
      <c r="N173" s="1"/>
    </row>
    <row r="174" spans="1:14" x14ac:dyDescent="0.25">
      <c r="A174" s="14"/>
      <c r="B174" s="14" t="s">
        <v>169</v>
      </c>
      <c r="C174" s="18">
        <f>SUM(C8:C173)</f>
        <v>1258.9099999999996</v>
      </c>
      <c r="D174" s="14">
        <f t="shared" ref="D174:N174" si="11">SUM(D8:D173)</f>
        <v>20.900000000000002</v>
      </c>
      <c r="E174" s="14">
        <f t="shared" si="11"/>
        <v>1281.2099999999996</v>
      </c>
      <c r="F174" s="14">
        <f t="shared" si="11"/>
        <v>79858.380000000034</v>
      </c>
      <c r="G174" s="11">
        <f t="shared" si="11"/>
        <v>234349.71999999997</v>
      </c>
      <c r="H174" s="14">
        <f t="shared" si="11"/>
        <v>81.400000000000006</v>
      </c>
      <c r="I174" s="14">
        <f t="shared" si="11"/>
        <v>54944.5</v>
      </c>
      <c r="J174" s="14">
        <f t="shared" si="11"/>
        <v>8679.5399999999991</v>
      </c>
      <c r="K174" s="14">
        <f t="shared" si="11"/>
        <v>517170.87000000005</v>
      </c>
      <c r="L174" s="14">
        <f t="shared" si="11"/>
        <v>26670.02</v>
      </c>
      <c r="M174" s="14">
        <f t="shared" si="11"/>
        <v>543840.89</v>
      </c>
      <c r="N174" s="1">
        <f t="shared" si="11"/>
        <v>1402.5100000000002</v>
      </c>
    </row>
    <row r="175" spans="1:14" x14ac:dyDescent="0.25">
      <c r="A175" s="14"/>
      <c r="B175" s="14"/>
      <c r="C175" s="14"/>
      <c r="D175" s="14"/>
      <c r="E175" s="14">
        <f t="shared" ref="E175" si="12">SUM(C175:D175)</f>
        <v>0</v>
      </c>
      <c r="F175" s="14"/>
      <c r="G175" s="14"/>
      <c r="H175" s="14"/>
      <c r="I175" s="14"/>
      <c r="J175" s="14"/>
      <c r="K175" s="14"/>
      <c r="L175" s="14"/>
      <c r="M175" s="14"/>
      <c r="N175" s="14"/>
    </row>
    <row r="176" spans="1:14" x14ac:dyDescent="0.25">
      <c r="G176" s="24"/>
      <c r="H176" s="17"/>
      <c r="I176" s="17"/>
      <c r="J176" s="17"/>
      <c r="K176" s="21"/>
    </row>
    <row r="180" spans="2:8" x14ac:dyDescent="0.25">
      <c r="B180" t="s">
        <v>199</v>
      </c>
      <c r="H180" t="s">
        <v>200</v>
      </c>
    </row>
    <row r="181" spans="2:8" x14ac:dyDescent="0.25">
      <c r="B181" t="s">
        <v>201</v>
      </c>
      <c r="H181" t="s">
        <v>202</v>
      </c>
    </row>
  </sheetData>
  <mergeCells count="2">
    <mergeCell ref="A1:N1"/>
    <mergeCell ref="C3:E3"/>
  </mergeCells>
  <printOptions horizontalCentered="1"/>
  <pageMargins left="0" right="0" top="0" bottom="0" header="0" footer="0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0"/>
  <sheetViews>
    <sheetView workbookViewId="0">
      <pane xSplit="2" ySplit="7" topLeftCell="E163" activePane="bottomRight" state="frozen"/>
      <selection pane="topRight" activeCell="C1" sqref="C1"/>
      <selection pane="bottomLeft" activeCell="A8" sqref="A8"/>
      <selection pane="bottomRight" activeCell="M15" sqref="M15"/>
    </sheetView>
  </sheetViews>
  <sheetFormatPr defaultRowHeight="15" x14ac:dyDescent="0.25"/>
  <cols>
    <col min="1" max="1" width="4.85546875" customWidth="1"/>
    <col min="2" max="2" width="36.85546875" customWidth="1"/>
    <col min="3" max="3" width="7.5703125" customWidth="1"/>
    <col min="4" max="4" width="6.140625" customWidth="1"/>
    <col min="5" max="5" width="7.28515625" customWidth="1"/>
    <col min="7" max="7" width="9.42578125" customWidth="1"/>
    <col min="8" max="8" width="8.42578125" customWidth="1"/>
    <col min="11" max="11" width="10.140625" customWidth="1"/>
    <col min="12" max="12" width="9.28515625" customWidth="1"/>
    <col min="13" max="13" width="9.42578125" customWidth="1"/>
    <col min="14" max="14" width="7.42578125" customWidth="1"/>
  </cols>
  <sheetData>
    <row r="1" spans="1:14" x14ac:dyDescent="0.25">
      <c r="A1" s="43" t="s">
        <v>227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3" spans="1:14" x14ac:dyDescent="0.25">
      <c r="A3" s="8" t="s">
        <v>0</v>
      </c>
      <c r="B3" s="3" t="s">
        <v>1</v>
      </c>
      <c r="C3" s="40" t="s">
        <v>170</v>
      </c>
      <c r="D3" s="41"/>
      <c r="E3" s="42"/>
      <c r="F3" s="5" t="s">
        <v>171</v>
      </c>
      <c r="G3" s="5" t="s">
        <v>172</v>
      </c>
      <c r="H3" s="5" t="s">
        <v>203</v>
      </c>
      <c r="I3" s="5" t="s">
        <v>203</v>
      </c>
      <c r="J3" s="5" t="s">
        <v>174</v>
      </c>
      <c r="K3" s="5" t="s">
        <v>175</v>
      </c>
      <c r="L3" s="5"/>
      <c r="M3" s="5" t="s">
        <v>175</v>
      </c>
      <c r="N3" s="5" t="s">
        <v>176</v>
      </c>
    </row>
    <row r="4" spans="1:14" x14ac:dyDescent="0.25">
      <c r="A4" s="9" t="s">
        <v>2</v>
      </c>
      <c r="B4" s="4"/>
      <c r="C4" s="5" t="s">
        <v>177</v>
      </c>
      <c r="D4" s="5" t="s">
        <v>178</v>
      </c>
      <c r="E4" s="5" t="s">
        <v>179</v>
      </c>
      <c r="F4" s="6" t="s">
        <v>180</v>
      </c>
      <c r="G4" s="6" t="s">
        <v>181</v>
      </c>
      <c r="H4" s="6" t="s">
        <v>182</v>
      </c>
      <c r="I4" s="6" t="s">
        <v>183</v>
      </c>
      <c r="J4" s="6" t="s">
        <v>184</v>
      </c>
      <c r="K4" s="6" t="s">
        <v>185</v>
      </c>
      <c r="L4" s="6" t="s">
        <v>186</v>
      </c>
      <c r="M4" s="6" t="s">
        <v>185</v>
      </c>
      <c r="N4" s="6" t="s">
        <v>180</v>
      </c>
    </row>
    <row r="5" spans="1:14" x14ac:dyDescent="0.25">
      <c r="A5" s="9"/>
      <c r="B5" s="4"/>
      <c r="C5" s="6" t="s">
        <v>187</v>
      </c>
      <c r="D5" s="6" t="s">
        <v>188</v>
      </c>
      <c r="E5" s="6"/>
      <c r="F5" s="6" t="s">
        <v>189</v>
      </c>
      <c r="G5" s="6" t="s">
        <v>190</v>
      </c>
      <c r="H5" s="6" t="s">
        <v>191</v>
      </c>
      <c r="I5" s="6" t="s">
        <v>204</v>
      </c>
      <c r="J5" s="6" t="s">
        <v>193</v>
      </c>
      <c r="K5" s="6" t="s">
        <v>194</v>
      </c>
      <c r="L5" s="6"/>
      <c r="M5" s="6" t="s">
        <v>194</v>
      </c>
      <c r="N5" s="6" t="s">
        <v>195</v>
      </c>
    </row>
    <row r="6" spans="1:14" x14ac:dyDescent="0.25">
      <c r="A6" s="10"/>
      <c r="B6" s="2"/>
      <c r="C6" s="7"/>
      <c r="D6" s="7"/>
      <c r="E6" s="7"/>
      <c r="F6" s="7" t="s">
        <v>190</v>
      </c>
      <c r="G6" s="7"/>
      <c r="H6" s="7"/>
      <c r="I6" s="7" t="s">
        <v>190</v>
      </c>
      <c r="J6" s="7" t="s">
        <v>190</v>
      </c>
      <c r="K6" s="7" t="s">
        <v>190</v>
      </c>
      <c r="L6" s="7"/>
      <c r="M6" s="7" t="s">
        <v>190</v>
      </c>
      <c r="N6" s="7" t="s">
        <v>190</v>
      </c>
    </row>
    <row r="7" spans="1:14" x14ac:dyDescent="0.25">
      <c r="A7" s="2"/>
      <c r="B7" s="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A8" s="13">
        <v>1</v>
      </c>
      <c r="B8" s="14" t="s">
        <v>3</v>
      </c>
      <c r="C8" s="14">
        <v>58.47</v>
      </c>
      <c r="D8" s="14"/>
      <c r="E8" s="14">
        <f>SUM(C8:D8)</f>
        <v>58.47</v>
      </c>
      <c r="F8" s="14">
        <v>2897.33</v>
      </c>
      <c r="G8" s="1">
        <v>8114.83</v>
      </c>
      <c r="H8" s="1"/>
      <c r="I8" s="1">
        <v>633.98</v>
      </c>
      <c r="J8" s="1"/>
      <c r="K8" s="14">
        <v>16002.7</v>
      </c>
      <c r="L8" s="14">
        <v>2115.41</v>
      </c>
      <c r="M8" s="1">
        <f>K8+L8</f>
        <v>18118.11</v>
      </c>
      <c r="N8" s="1"/>
    </row>
    <row r="9" spans="1:14" x14ac:dyDescent="0.25">
      <c r="A9" s="13">
        <v>2</v>
      </c>
      <c r="B9" s="14" t="s">
        <v>4</v>
      </c>
      <c r="C9" s="14">
        <v>36.83</v>
      </c>
      <c r="D9" s="14"/>
      <c r="E9" s="14">
        <f>SUM(C9:D9)</f>
        <v>36.83</v>
      </c>
      <c r="F9" s="14">
        <v>1854.64</v>
      </c>
      <c r="G9" s="1">
        <v>5168.84</v>
      </c>
      <c r="H9" s="1"/>
      <c r="I9" s="1">
        <v>633.98</v>
      </c>
      <c r="J9" s="1"/>
      <c r="K9" s="14">
        <v>10434.77</v>
      </c>
      <c r="L9" s="14">
        <v>349.74</v>
      </c>
      <c r="M9" s="1">
        <f t="shared" ref="M9:M71" si="0">K9+L9</f>
        <v>10784.51</v>
      </c>
      <c r="N9" s="1"/>
    </row>
    <row r="10" spans="1:14" x14ac:dyDescent="0.25">
      <c r="A10" s="13">
        <v>3</v>
      </c>
      <c r="B10" s="14" t="s">
        <v>5</v>
      </c>
      <c r="C10" s="14"/>
      <c r="D10" s="14">
        <v>3</v>
      </c>
      <c r="E10" s="14">
        <f t="shared" ref="E10:E72" si="1">SUM(C10:D10)</f>
        <v>3</v>
      </c>
      <c r="F10" s="14">
        <v>348.01</v>
      </c>
      <c r="G10" s="1">
        <v>802.15</v>
      </c>
      <c r="H10" s="1"/>
      <c r="I10" s="1"/>
      <c r="K10" s="14">
        <v>1516.06</v>
      </c>
      <c r="L10" s="14"/>
      <c r="M10" s="1">
        <f t="shared" si="0"/>
        <v>1516.06</v>
      </c>
      <c r="N10" s="1"/>
    </row>
    <row r="11" spans="1:14" x14ac:dyDescent="0.25">
      <c r="A11" s="13">
        <v>4</v>
      </c>
      <c r="B11" s="14" t="s">
        <v>6</v>
      </c>
      <c r="C11" s="14"/>
      <c r="D11" s="14"/>
      <c r="E11" s="14">
        <f t="shared" si="1"/>
        <v>0</v>
      </c>
      <c r="F11" s="14"/>
      <c r="G11" s="1"/>
      <c r="H11" s="1"/>
      <c r="I11" s="1"/>
      <c r="J11" s="1"/>
      <c r="K11" s="14"/>
      <c r="L11" s="14"/>
      <c r="M11" s="1">
        <f t="shared" si="0"/>
        <v>0</v>
      </c>
      <c r="N11" s="1"/>
    </row>
    <row r="12" spans="1:14" x14ac:dyDescent="0.25">
      <c r="A12" s="13">
        <v>5</v>
      </c>
      <c r="B12" s="14" t="s">
        <v>7</v>
      </c>
      <c r="C12" s="14"/>
      <c r="D12" s="14"/>
      <c r="E12" s="14">
        <f t="shared" si="1"/>
        <v>0</v>
      </c>
      <c r="F12" s="14"/>
      <c r="G12" s="1"/>
      <c r="H12" s="1"/>
      <c r="I12" s="1"/>
      <c r="J12" s="1"/>
      <c r="K12" s="14"/>
      <c r="L12" s="14"/>
      <c r="M12" s="1">
        <f t="shared" si="0"/>
        <v>0</v>
      </c>
      <c r="N12" s="1"/>
    </row>
    <row r="13" spans="1:14" x14ac:dyDescent="0.25">
      <c r="A13" s="13">
        <v>6</v>
      </c>
      <c r="B13" s="14" t="s">
        <v>8</v>
      </c>
      <c r="C13" s="14"/>
      <c r="D13" s="14"/>
      <c r="E13" s="14">
        <f t="shared" si="1"/>
        <v>0</v>
      </c>
      <c r="F13" s="14"/>
      <c r="G13" s="1"/>
      <c r="H13" s="1"/>
      <c r="I13" s="1"/>
      <c r="J13" s="1"/>
      <c r="K13" s="14"/>
      <c r="L13" s="14"/>
      <c r="M13" s="1">
        <f t="shared" si="0"/>
        <v>0</v>
      </c>
      <c r="N13" s="1"/>
    </row>
    <row r="14" spans="1:14" x14ac:dyDescent="0.25">
      <c r="A14" s="13">
        <v>7</v>
      </c>
      <c r="B14" s="14" t="s">
        <v>9</v>
      </c>
      <c r="C14" s="14">
        <v>0.8</v>
      </c>
      <c r="D14" s="14">
        <v>0.4</v>
      </c>
      <c r="E14" s="14">
        <f t="shared" si="1"/>
        <v>1.2000000000000002</v>
      </c>
      <c r="F14" s="14">
        <v>1087.98</v>
      </c>
      <c r="G14" s="1">
        <v>2441.39</v>
      </c>
      <c r="H14" s="1"/>
      <c r="I14" s="1">
        <v>211.3</v>
      </c>
      <c r="J14" s="1"/>
      <c r="K14" s="14">
        <v>4836.13</v>
      </c>
      <c r="L14" s="14"/>
      <c r="M14" s="1">
        <f t="shared" si="0"/>
        <v>4836.13</v>
      </c>
      <c r="N14" s="1"/>
    </row>
    <row r="15" spans="1:14" x14ac:dyDescent="0.25">
      <c r="A15" s="13">
        <v>8</v>
      </c>
      <c r="B15" s="14" t="s">
        <v>10</v>
      </c>
      <c r="C15" s="14">
        <v>0.8</v>
      </c>
      <c r="D15" s="14">
        <v>0.4</v>
      </c>
      <c r="E15" s="14">
        <f t="shared" si="1"/>
        <v>1.2000000000000002</v>
      </c>
      <c r="F15" s="14">
        <v>1612.24</v>
      </c>
      <c r="G15" s="1">
        <v>4087.07</v>
      </c>
      <c r="H15" s="1"/>
      <c r="I15" s="1">
        <v>211.33</v>
      </c>
      <c r="J15" s="1"/>
      <c r="K15" s="14">
        <v>7946.45</v>
      </c>
      <c r="L15" s="14"/>
      <c r="M15" s="1">
        <f t="shared" si="0"/>
        <v>7946.45</v>
      </c>
      <c r="N15" s="1"/>
    </row>
    <row r="16" spans="1:14" x14ac:dyDescent="0.25">
      <c r="A16" s="13">
        <v>9</v>
      </c>
      <c r="B16" s="14" t="s">
        <v>11</v>
      </c>
      <c r="C16" s="14">
        <v>0.6</v>
      </c>
      <c r="D16" s="14">
        <v>0.4</v>
      </c>
      <c r="E16" s="14">
        <f t="shared" si="1"/>
        <v>1</v>
      </c>
      <c r="F16" s="14">
        <v>829.15</v>
      </c>
      <c r="G16" s="1">
        <v>1685.37</v>
      </c>
      <c r="H16" s="1"/>
      <c r="I16" s="1">
        <v>211.33</v>
      </c>
      <c r="J16" s="12"/>
      <c r="K16" s="12">
        <v>3407.24</v>
      </c>
      <c r="L16" s="14"/>
      <c r="M16" s="1">
        <f t="shared" si="0"/>
        <v>3407.24</v>
      </c>
      <c r="N16" s="1"/>
    </row>
    <row r="17" spans="1:14" x14ac:dyDescent="0.25">
      <c r="A17" s="13">
        <v>10</v>
      </c>
      <c r="B17" s="14" t="s">
        <v>12</v>
      </c>
      <c r="C17" s="14">
        <v>1.6</v>
      </c>
      <c r="D17" s="14">
        <v>0.4</v>
      </c>
      <c r="E17" s="14">
        <v>2.5</v>
      </c>
      <c r="F17" s="14">
        <v>1379.82</v>
      </c>
      <c r="G17" s="1">
        <v>2872.21</v>
      </c>
      <c r="H17" s="1"/>
      <c r="I17" s="1">
        <v>1479.28</v>
      </c>
      <c r="J17" s="1"/>
      <c r="K17" s="14">
        <v>6981.71</v>
      </c>
      <c r="L17" s="14"/>
      <c r="M17" s="1">
        <f t="shared" si="0"/>
        <v>6981.71</v>
      </c>
      <c r="N17" s="1"/>
    </row>
    <row r="18" spans="1:14" x14ac:dyDescent="0.25">
      <c r="A18" s="13">
        <v>11</v>
      </c>
      <c r="B18" s="14" t="s">
        <v>13</v>
      </c>
      <c r="C18" s="14">
        <v>4.38</v>
      </c>
      <c r="D18" s="14"/>
      <c r="E18" s="14">
        <f t="shared" si="1"/>
        <v>4.38</v>
      </c>
      <c r="F18" s="14">
        <v>188.78</v>
      </c>
      <c r="G18" s="1">
        <v>553.19000000000005</v>
      </c>
      <c r="H18" s="1"/>
      <c r="I18" s="1">
        <v>422.65</v>
      </c>
      <c r="J18" s="1"/>
      <c r="K18" s="14">
        <v>1489.31</v>
      </c>
      <c r="L18" s="14"/>
      <c r="M18" s="1">
        <f t="shared" si="0"/>
        <v>1489.31</v>
      </c>
      <c r="N18" s="1"/>
    </row>
    <row r="19" spans="1:14" x14ac:dyDescent="0.25">
      <c r="A19" s="13">
        <v>12</v>
      </c>
      <c r="B19" s="14" t="s">
        <v>14</v>
      </c>
      <c r="C19" s="14">
        <v>3.36</v>
      </c>
      <c r="D19" s="14"/>
      <c r="E19" s="14">
        <f t="shared" si="1"/>
        <v>3.36</v>
      </c>
      <c r="F19" s="14">
        <v>144.82</v>
      </c>
      <c r="G19" s="1">
        <v>424.37</v>
      </c>
      <c r="H19" s="1"/>
      <c r="I19" s="1">
        <v>422.65</v>
      </c>
      <c r="J19" s="1"/>
      <c r="K19" s="14">
        <v>1245.83</v>
      </c>
      <c r="L19" s="14"/>
      <c r="M19" s="1">
        <f t="shared" si="0"/>
        <v>1245.83</v>
      </c>
      <c r="N19" s="1"/>
    </row>
    <row r="20" spans="1:14" x14ac:dyDescent="0.25">
      <c r="A20" s="13">
        <v>13</v>
      </c>
      <c r="B20" s="14" t="s">
        <v>15</v>
      </c>
      <c r="C20" s="14">
        <v>7.88</v>
      </c>
      <c r="D20" s="14">
        <v>0.5</v>
      </c>
      <c r="E20" s="14">
        <f t="shared" si="1"/>
        <v>8.379999999999999</v>
      </c>
      <c r="F20" s="14">
        <v>361.18</v>
      </c>
      <c r="G20" s="1">
        <v>1058.3900000000001</v>
      </c>
      <c r="H20" s="1"/>
      <c r="I20" s="1">
        <v>422.65</v>
      </c>
      <c r="J20" s="1"/>
      <c r="K20" s="14">
        <v>2444.14</v>
      </c>
      <c r="L20" s="14"/>
      <c r="M20" s="1">
        <f t="shared" si="0"/>
        <v>2444.14</v>
      </c>
      <c r="N20" s="1"/>
    </row>
    <row r="21" spans="1:14" x14ac:dyDescent="0.25">
      <c r="A21" s="13">
        <v>14</v>
      </c>
      <c r="B21" s="14" t="s">
        <v>16</v>
      </c>
      <c r="C21" s="14">
        <v>0.4</v>
      </c>
      <c r="D21" s="14"/>
      <c r="E21" s="14">
        <f t="shared" si="1"/>
        <v>0.4</v>
      </c>
      <c r="F21" s="14">
        <v>1106.99</v>
      </c>
      <c r="G21" s="1">
        <v>2159.4299999999998</v>
      </c>
      <c r="H21" s="1"/>
      <c r="I21" s="1"/>
      <c r="J21" s="1"/>
      <c r="K21" s="14">
        <v>4081.31</v>
      </c>
      <c r="L21" s="14">
        <v>401.87</v>
      </c>
      <c r="M21" s="1">
        <f t="shared" si="0"/>
        <v>4483.18</v>
      </c>
      <c r="N21" s="1">
        <v>3.82</v>
      </c>
    </row>
    <row r="22" spans="1:14" x14ac:dyDescent="0.25">
      <c r="A22" s="13">
        <v>15</v>
      </c>
      <c r="B22" s="14" t="s">
        <v>17</v>
      </c>
      <c r="C22" s="14">
        <v>2.1</v>
      </c>
      <c r="D22" s="14"/>
      <c r="E22" s="14">
        <f t="shared" si="1"/>
        <v>2.1</v>
      </c>
      <c r="F22" s="14">
        <v>1456.8</v>
      </c>
      <c r="G22" s="1">
        <v>2909.3</v>
      </c>
      <c r="H22" s="1"/>
      <c r="I22" s="1"/>
      <c r="J22" s="1"/>
      <c r="K22" s="14">
        <v>5498.58</v>
      </c>
      <c r="L22" s="14"/>
      <c r="M22" s="1">
        <f t="shared" si="0"/>
        <v>5498.58</v>
      </c>
      <c r="N22" s="1"/>
    </row>
    <row r="23" spans="1:14" x14ac:dyDescent="0.25">
      <c r="A23" s="13">
        <v>16</v>
      </c>
      <c r="B23" s="14" t="s">
        <v>18</v>
      </c>
      <c r="C23" s="14">
        <v>0.6</v>
      </c>
      <c r="D23" s="14">
        <v>1.8</v>
      </c>
      <c r="E23" s="14">
        <f t="shared" si="1"/>
        <v>2.4</v>
      </c>
      <c r="F23" s="14">
        <v>1656.27</v>
      </c>
      <c r="G23" s="1">
        <v>3308.19</v>
      </c>
      <c r="H23" s="1"/>
      <c r="I23" s="1"/>
      <c r="J23" s="1"/>
      <c r="K23" s="14">
        <v>6252.47</v>
      </c>
      <c r="L23" s="14">
        <v>27.34</v>
      </c>
      <c r="M23" s="1">
        <f t="shared" si="0"/>
        <v>6279.81</v>
      </c>
      <c r="N23" s="1"/>
    </row>
    <row r="24" spans="1:14" x14ac:dyDescent="0.25">
      <c r="A24" s="13">
        <v>17</v>
      </c>
      <c r="B24" s="14" t="s">
        <v>19</v>
      </c>
      <c r="C24" s="14">
        <v>3.84</v>
      </c>
      <c r="D24" s="14">
        <v>0.3</v>
      </c>
      <c r="E24" s="14">
        <f t="shared" si="1"/>
        <v>4.1399999999999997</v>
      </c>
      <c r="F24" s="14">
        <v>1759.72</v>
      </c>
      <c r="G24" s="1">
        <v>3583.02</v>
      </c>
      <c r="H24" s="1"/>
      <c r="I24" s="1"/>
      <c r="J24" s="1"/>
      <c r="K24" s="14">
        <v>6771.91</v>
      </c>
      <c r="L24" s="14">
        <v>4966.79</v>
      </c>
      <c r="M24" s="1">
        <f t="shared" si="0"/>
        <v>11738.7</v>
      </c>
      <c r="N24" s="1"/>
    </row>
    <row r="25" spans="1:14" x14ac:dyDescent="0.25">
      <c r="A25" s="13">
        <v>18</v>
      </c>
      <c r="B25" s="14" t="s">
        <v>20</v>
      </c>
      <c r="C25" s="14">
        <v>3.76</v>
      </c>
      <c r="D25" s="14">
        <v>2.2999999999999998</v>
      </c>
      <c r="E25" s="14">
        <f t="shared" si="1"/>
        <v>6.06</v>
      </c>
      <c r="F25" s="14">
        <v>2179.8200000000002</v>
      </c>
      <c r="G25" s="1">
        <v>4478.3500000000004</v>
      </c>
      <c r="H25" s="1"/>
      <c r="I25" s="1"/>
      <c r="K25" s="14">
        <v>8464.07</v>
      </c>
      <c r="L25" s="14"/>
      <c r="M25" s="1">
        <f t="shared" si="0"/>
        <v>8464.07</v>
      </c>
      <c r="N25" s="1"/>
    </row>
    <row r="26" spans="1:14" x14ac:dyDescent="0.25">
      <c r="A26" s="13">
        <v>19</v>
      </c>
      <c r="B26" s="14" t="s">
        <v>21</v>
      </c>
      <c r="C26" s="14">
        <v>13.7</v>
      </c>
      <c r="D26" s="14"/>
      <c r="E26" s="14">
        <f t="shared" si="1"/>
        <v>13.7</v>
      </c>
      <c r="F26" s="14">
        <v>590.47</v>
      </c>
      <c r="G26" s="1">
        <v>2249.39</v>
      </c>
      <c r="H26" s="1"/>
      <c r="I26" s="1"/>
      <c r="J26" s="14">
        <v>62.47</v>
      </c>
      <c r="K26" s="14">
        <v>4369.4399999999996</v>
      </c>
      <c r="L26" s="14"/>
      <c r="M26" s="1">
        <f t="shared" si="0"/>
        <v>4369.4399999999996</v>
      </c>
      <c r="N26" s="1"/>
    </row>
    <row r="27" spans="1:14" x14ac:dyDescent="0.25">
      <c r="A27" s="13">
        <v>20</v>
      </c>
      <c r="B27" s="14" t="s">
        <v>22</v>
      </c>
      <c r="C27" s="14">
        <v>17.010000000000002</v>
      </c>
      <c r="D27" s="14"/>
      <c r="E27" s="14">
        <f t="shared" si="1"/>
        <v>17.010000000000002</v>
      </c>
      <c r="F27" s="14">
        <v>733.13</v>
      </c>
      <c r="G27" s="1">
        <v>2792.86</v>
      </c>
      <c r="H27" s="1"/>
      <c r="I27" s="1"/>
      <c r="J27" s="14">
        <v>46.85</v>
      </c>
      <c r="K27" s="14">
        <v>5367.06</v>
      </c>
      <c r="L27" s="14"/>
      <c r="M27" s="1">
        <f t="shared" si="0"/>
        <v>5367.06</v>
      </c>
      <c r="N27" s="1"/>
    </row>
    <row r="28" spans="1:14" x14ac:dyDescent="0.25">
      <c r="A28" s="13">
        <v>21</v>
      </c>
      <c r="B28" s="14" t="s">
        <v>23</v>
      </c>
      <c r="C28" s="14"/>
      <c r="D28" s="14"/>
      <c r="E28" s="14">
        <f t="shared" si="1"/>
        <v>0</v>
      </c>
      <c r="F28" s="14"/>
      <c r="G28" s="1"/>
      <c r="H28" s="1"/>
      <c r="I28" s="1"/>
      <c r="J28" s="14">
        <v>59.27</v>
      </c>
      <c r="K28" s="14">
        <v>112.03</v>
      </c>
      <c r="L28" s="14"/>
      <c r="M28" s="1">
        <f t="shared" si="0"/>
        <v>112.03</v>
      </c>
      <c r="N28" s="1"/>
    </row>
    <row r="29" spans="1:14" x14ac:dyDescent="0.25">
      <c r="A29" s="13">
        <v>22</v>
      </c>
      <c r="B29" s="14" t="s">
        <v>24</v>
      </c>
      <c r="C29" s="14">
        <v>0.8</v>
      </c>
      <c r="D29" s="14">
        <v>0.3</v>
      </c>
      <c r="E29" s="14">
        <f t="shared" si="1"/>
        <v>1.1000000000000001</v>
      </c>
      <c r="F29" s="14">
        <v>1415.21</v>
      </c>
      <c r="G29" s="1">
        <v>2813.71</v>
      </c>
      <c r="H29" s="1"/>
      <c r="I29" s="1">
        <v>422.65</v>
      </c>
      <c r="J29" s="14"/>
      <c r="K29" s="14">
        <v>5761.69</v>
      </c>
      <c r="L29" s="14"/>
      <c r="M29" s="1">
        <f t="shared" si="0"/>
        <v>5761.69</v>
      </c>
      <c r="N29" s="1"/>
    </row>
    <row r="30" spans="1:14" x14ac:dyDescent="0.25">
      <c r="A30" s="13">
        <v>23</v>
      </c>
      <c r="B30" s="14" t="s">
        <v>25</v>
      </c>
      <c r="C30" s="14">
        <v>0.8</v>
      </c>
      <c r="D30" s="14">
        <v>0.3</v>
      </c>
      <c r="E30" s="14">
        <f t="shared" si="1"/>
        <v>1.1000000000000001</v>
      </c>
      <c r="F30" s="14">
        <v>1423.58</v>
      </c>
      <c r="G30" s="1">
        <v>2829.91</v>
      </c>
      <c r="H30" s="1"/>
      <c r="I30" s="1">
        <v>422.65</v>
      </c>
      <c r="J30" s="1"/>
      <c r="K30" s="14">
        <v>5792.3</v>
      </c>
      <c r="L30" s="14"/>
      <c r="M30" s="1">
        <f t="shared" si="0"/>
        <v>5792.3</v>
      </c>
      <c r="N30" s="1"/>
    </row>
    <row r="31" spans="1:14" x14ac:dyDescent="0.25">
      <c r="A31" s="13">
        <v>24</v>
      </c>
      <c r="B31" s="14" t="s">
        <v>26</v>
      </c>
      <c r="C31" s="14"/>
      <c r="D31" s="14"/>
      <c r="E31" s="14">
        <f t="shared" si="1"/>
        <v>0</v>
      </c>
      <c r="F31" s="14"/>
      <c r="G31" s="1"/>
      <c r="H31" s="1"/>
      <c r="I31" s="1">
        <v>845.3</v>
      </c>
      <c r="J31" s="1"/>
      <c r="K31" s="14">
        <v>887.57</v>
      </c>
      <c r="L31" s="14">
        <v>2351.36</v>
      </c>
      <c r="M31" s="1">
        <f t="shared" si="0"/>
        <v>3238.9300000000003</v>
      </c>
      <c r="N31" s="1"/>
    </row>
    <row r="32" spans="1:14" x14ac:dyDescent="0.25">
      <c r="A32" s="13">
        <v>25</v>
      </c>
      <c r="B32" s="14" t="s">
        <v>27</v>
      </c>
      <c r="C32" s="14">
        <v>2</v>
      </c>
      <c r="D32" s="14">
        <v>0.3</v>
      </c>
      <c r="E32" s="14">
        <f t="shared" si="1"/>
        <v>2.2999999999999998</v>
      </c>
      <c r="F32" s="14">
        <v>910.02</v>
      </c>
      <c r="G32" s="1">
        <v>1946.89</v>
      </c>
      <c r="H32" s="1"/>
      <c r="I32" s="1">
        <v>845.3</v>
      </c>
      <c r="J32" s="1"/>
      <c r="K32" s="14">
        <v>4567.18</v>
      </c>
      <c r="L32" s="12"/>
      <c r="M32" s="1">
        <f t="shared" si="0"/>
        <v>4567.18</v>
      </c>
      <c r="N32" s="1">
        <v>64.23</v>
      </c>
    </row>
    <row r="33" spans="1:14" x14ac:dyDescent="0.25">
      <c r="A33" s="13">
        <v>26</v>
      </c>
      <c r="B33" s="14" t="s">
        <v>28</v>
      </c>
      <c r="C33" s="14"/>
      <c r="D33" s="14"/>
      <c r="E33" s="14">
        <f t="shared" si="1"/>
        <v>0</v>
      </c>
      <c r="F33" s="14"/>
      <c r="G33" s="1"/>
      <c r="H33" s="1"/>
      <c r="I33" s="1"/>
      <c r="J33" s="1"/>
      <c r="K33" s="14"/>
      <c r="L33" s="14"/>
      <c r="M33" s="1">
        <f t="shared" si="0"/>
        <v>0</v>
      </c>
      <c r="N33" s="1"/>
    </row>
    <row r="34" spans="1:14" x14ac:dyDescent="0.25">
      <c r="A34" s="13">
        <v>27</v>
      </c>
      <c r="B34" s="14" t="s">
        <v>29</v>
      </c>
      <c r="C34" s="14"/>
      <c r="D34" s="14"/>
      <c r="E34" s="14">
        <f t="shared" si="1"/>
        <v>0</v>
      </c>
      <c r="F34" s="14"/>
      <c r="G34" s="1"/>
      <c r="H34" s="1"/>
      <c r="I34" s="1"/>
      <c r="J34" s="1"/>
      <c r="K34" s="14"/>
      <c r="L34" s="14"/>
      <c r="M34" s="1">
        <f t="shared" si="0"/>
        <v>0</v>
      </c>
      <c r="N34" s="1"/>
    </row>
    <row r="35" spans="1:14" x14ac:dyDescent="0.25">
      <c r="A35" s="13">
        <v>28</v>
      </c>
      <c r="B35" s="14" t="s">
        <v>30</v>
      </c>
      <c r="C35" s="14"/>
      <c r="D35" s="14"/>
      <c r="E35" s="14">
        <f t="shared" si="1"/>
        <v>0</v>
      </c>
      <c r="F35" s="14"/>
      <c r="G35" s="1"/>
      <c r="H35" s="1"/>
      <c r="I35" s="1"/>
      <c r="J35" s="1"/>
      <c r="K35" s="14"/>
      <c r="L35" s="14"/>
      <c r="M35" s="1">
        <f t="shared" si="0"/>
        <v>0</v>
      </c>
      <c r="N35" s="1"/>
    </row>
    <row r="36" spans="1:14" x14ac:dyDescent="0.25">
      <c r="A36" s="13">
        <v>29</v>
      </c>
      <c r="B36" s="14" t="s">
        <v>31</v>
      </c>
      <c r="C36" s="14"/>
      <c r="D36" s="14"/>
      <c r="E36" s="14">
        <f t="shared" si="1"/>
        <v>0</v>
      </c>
      <c r="F36" s="14"/>
      <c r="G36" s="1"/>
      <c r="H36" s="1"/>
      <c r="I36" s="1"/>
      <c r="J36" s="1"/>
      <c r="K36" s="14"/>
      <c r="L36" s="14"/>
      <c r="M36" s="1">
        <f t="shared" si="0"/>
        <v>0</v>
      </c>
      <c r="N36" s="1"/>
    </row>
    <row r="37" spans="1:14" x14ac:dyDescent="0.25">
      <c r="A37" s="13">
        <v>30</v>
      </c>
      <c r="B37" s="14" t="s">
        <v>32</v>
      </c>
      <c r="C37" s="14"/>
      <c r="D37" s="14"/>
      <c r="E37" s="14">
        <f t="shared" si="1"/>
        <v>0</v>
      </c>
      <c r="F37" s="14"/>
      <c r="G37" s="1"/>
      <c r="H37" s="1"/>
      <c r="I37" s="1"/>
      <c r="J37" s="1">
        <v>44.39</v>
      </c>
      <c r="K37" s="14">
        <v>83.9</v>
      </c>
      <c r="L37" s="14"/>
      <c r="M37" s="1">
        <f t="shared" si="0"/>
        <v>83.9</v>
      </c>
      <c r="N37" s="1"/>
    </row>
    <row r="38" spans="1:14" x14ac:dyDescent="0.25">
      <c r="A38" s="13">
        <v>31</v>
      </c>
      <c r="B38" s="14" t="s">
        <v>33</v>
      </c>
      <c r="C38" s="14"/>
      <c r="D38" s="14"/>
      <c r="E38" s="14">
        <f t="shared" si="1"/>
        <v>0</v>
      </c>
      <c r="F38" s="14"/>
      <c r="G38" s="1"/>
      <c r="H38" s="1"/>
      <c r="I38" s="1"/>
      <c r="J38" s="1">
        <v>44.35</v>
      </c>
      <c r="K38" s="14">
        <v>83.83</v>
      </c>
      <c r="L38" s="14"/>
      <c r="M38" s="1">
        <f t="shared" si="0"/>
        <v>83.83</v>
      </c>
      <c r="N38" s="1"/>
    </row>
    <row r="39" spans="1:14" x14ac:dyDescent="0.25">
      <c r="A39" s="13">
        <v>32</v>
      </c>
      <c r="B39" s="14" t="s">
        <v>34</v>
      </c>
      <c r="C39" s="14"/>
      <c r="D39" s="14"/>
      <c r="E39" s="14">
        <f t="shared" si="1"/>
        <v>0</v>
      </c>
      <c r="F39" s="14"/>
      <c r="G39" s="1"/>
      <c r="H39" s="1"/>
      <c r="I39" s="1"/>
      <c r="J39" s="1">
        <v>55.72</v>
      </c>
      <c r="K39" s="14">
        <v>105.32</v>
      </c>
      <c r="L39" s="14"/>
      <c r="M39" s="1">
        <f t="shared" si="0"/>
        <v>105.32</v>
      </c>
      <c r="N39" s="1"/>
    </row>
    <row r="40" spans="1:14" x14ac:dyDescent="0.25">
      <c r="A40" s="13">
        <v>33</v>
      </c>
      <c r="B40" s="14" t="s">
        <v>35</v>
      </c>
      <c r="C40" s="14"/>
      <c r="D40" s="14"/>
      <c r="E40" s="14">
        <f t="shared" si="1"/>
        <v>0</v>
      </c>
      <c r="F40" s="14"/>
      <c r="G40" s="1"/>
      <c r="H40" s="1"/>
      <c r="I40" s="1"/>
      <c r="J40" s="1">
        <v>58.99</v>
      </c>
      <c r="K40" s="14">
        <v>111.49</v>
      </c>
      <c r="L40" s="14"/>
      <c r="M40" s="1">
        <f t="shared" si="0"/>
        <v>111.49</v>
      </c>
      <c r="N40" s="1"/>
    </row>
    <row r="41" spans="1:14" x14ac:dyDescent="0.25">
      <c r="A41" s="13">
        <v>34</v>
      </c>
      <c r="B41" s="14" t="s">
        <v>36</v>
      </c>
      <c r="C41" s="14"/>
      <c r="D41" s="14"/>
      <c r="E41" s="14">
        <f t="shared" si="1"/>
        <v>0</v>
      </c>
      <c r="F41" s="14"/>
      <c r="G41" s="1"/>
      <c r="H41" s="1"/>
      <c r="I41" s="1"/>
      <c r="J41" s="1">
        <v>52.62</v>
      </c>
      <c r="K41" s="14">
        <v>99.45</v>
      </c>
      <c r="L41" s="14"/>
      <c r="M41" s="1">
        <f t="shared" si="0"/>
        <v>99.45</v>
      </c>
      <c r="N41" s="1"/>
    </row>
    <row r="42" spans="1:14" x14ac:dyDescent="0.25">
      <c r="A42" s="13">
        <v>35</v>
      </c>
      <c r="B42" s="14" t="s">
        <v>212</v>
      </c>
      <c r="C42" s="14"/>
      <c r="D42" s="14"/>
      <c r="E42" s="14">
        <f t="shared" si="1"/>
        <v>0</v>
      </c>
      <c r="F42" s="14"/>
      <c r="G42" s="1"/>
      <c r="H42" s="1"/>
      <c r="I42" s="1"/>
      <c r="J42" s="1"/>
      <c r="K42" s="14"/>
      <c r="L42" s="14"/>
      <c r="M42" s="1"/>
      <c r="N42" s="1"/>
    </row>
    <row r="43" spans="1:14" x14ac:dyDescent="0.25">
      <c r="A43" s="13">
        <v>36</v>
      </c>
      <c r="B43" s="14" t="s">
        <v>43</v>
      </c>
      <c r="C43" s="14"/>
      <c r="D43" s="14"/>
      <c r="E43" s="14">
        <f t="shared" si="1"/>
        <v>0</v>
      </c>
      <c r="F43" s="14"/>
      <c r="G43" s="1"/>
      <c r="H43" s="1"/>
      <c r="I43" s="1"/>
      <c r="J43" s="1">
        <v>193.38</v>
      </c>
      <c r="K43" s="14">
        <v>365.49</v>
      </c>
      <c r="L43" s="14"/>
      <c r="M43" s="1">
        <f t="shared" si="0"/>
        <v>365.49</v>
      </c>
      <c r="N43" s="1"/>
    </row>
    <row r="44" spans="1:14" x14ac:dyDescent="0.25">
      <c r="A44" s="13">
        <v>37</v>
      </c>
      <c r="B44" s="14" t="s">
        <v>44</v>
      </c>
      <c r="C44" s="14"/>
      <c r="D44" s="14"/>
      <c r="E44" s="14">
        <f t="shared" si="1"/>
        <v>0</v>
      </c>
      <c r="F44" s="14"/>
      <c r="G44" s="1"/>
      <c r="H44" s="1"/>
      <c r="I44" s="1"/>
      <c r="J44" s="1">
        <v>136.88999999999999</v>
      </c>
      <c r="K44" s="14">
        <v>258.73</v>
      </c>
      <c r="L44" s="14"/>
      <c r="M44" s="1">
        <f t="shared" si="0"/>
        <v>258.73</v>
      </c>
      <c r="N44" s="1"/>
    </row>
    <row r="45" spans="1:14" x14ac:dyDescent="0.25">
      <c r="A45" s="13">
        <v>38</v>
      </c>
      <c r="B45" s="14" t="s">
        <v>45</v>
      </c>
      <c r="C45" s="14"/>
      <c r="D45" s="14"/>
      <c r="E45" s="14">
        <f t="shared" si="1"/>
        <v>0</v>
      </c>
      <c r="F45" s="14"/>
      <c r="G45" s="1"/>
      <c r="H45" s="1"/>
      <c r="I45" s="1"/>
      <c r="J45" s="1">
        <v>167.58</v>
      </c>
      <c r="K45" s="14">
        <v>316.72000000000003</v>
      </c>
      <c r="L45" s="14"/>
      <c r="M45" s="1">
        <f t="shared" si="0"/>
        <v>316.72000000000003</v>
      </c>
      <c r="N45" s="1"/>
    </row>
    <row r="46" spans="1:14" x14ac:dyDescent="0.25">
      <c r="A46" s="13">
        <v>39</v>
      </c>
      <c r="B46" s="14" t="s">
        <v>46</v>
      </c>
      <c r="C46" s="14"/>
      <c r="D46" s="14"/>
      <c r="E46" s="14">
        <f t="shared" si="1"/>
        <v>0</v>
      </c>
      <c r="F46" s="14"/>
      <c r="G46" s="1"/>
      <c r="H46" s="1"/>
      <c r="I46" s="1"/>
      <c r="J46" s="1">
        <v>131.29</v>
      </c>
      <c r="K46" s="14">
        <v>248.13</v>
      </c>
      <c r="L46" s="14"/>
      <c r="M46" s="1">
        <f t="shared" si="0"/>
        <v>248.13</v>
      </c>
      <c r="N46" s="1"/>
    </row>
    <row r="47" spans="1:14" x14ac:dyDescent="0.25">
      <c r="A47" s="13">
        <v>40</v>
      </c>
      <c r="B47" s="14" t="s">
        <v>47</v>
      </c>
      <c r="C47" s="14"/>
      <c r="D47" s="14"/>
      <c r="E47" s="14">
        <f t="shared" si="1"/>
        <v>0</v>
      </c>
      <c r="F47" s="14"/>
      <c r="G47" s="1"/>
      <c r="H47" s="1"/>
      <c r="I47" s="1"/>
      <c r="J47" s="1">
        <v>170.64</v>
      </c>
      <c r="K47" s="14">
        <v>322.51</v>
      </c>
      <c r="L47" s="14"/>
      <c r="M47" s="1">
        <f t="shared" si="0"/>
        <v>322.51</v>
      </c>
      <c r="N47" s="1"/>
    </row>
    <row r="48" spans="1:14" x14ac:dyDescent="0.25">
      <c r="A48" s="13">
        <v>41</v>
      </c>
      <c r="B48" s="14" t="s">
        <v>37</v>
      </c>
      <c r="C48" s="14"/>
      <c r="D48" s="14"/>
      <c r="E48" s="14">
        <f t="shared" si="1"/>
        <v>0</v>
      </c>
      <c r="F48" s="14"/>
      <c r="G48" s="1"/>
      <c r="H48" s="1"/>
      <c r="I48" s="1"/>
      <c r="J48" s="1"/>
      <c r="K48" s="14"/>
      <c r="L48" s="14"/>
      <c r="M48" s="1">
        <f t="shared" si="0"/>
        <v>0</v>
      </c>
      <c r="N48" s="1"/>
    </row>
    <row r="49" spans="1:14" x14ac:dyDescent="0.25">
      <c r="A49" s="13">
        <v>42</v>
      </c>
      <c r="B49" s="14" t="s">
        <v>48</v>
      </c>
      <c r="C49" s="14"/>
      <c r="D49" s="14"/>
      <c r="E49" s="14">
        <f t="shared" si="1"/>
        <v>0</v>
      </c>
      <c r="F49" s="14"/>
      <c r="G49" s="1"/>
      <c r="H49" s="1"/>
      <c r="I49" s="1"/>
      <c r="J49" s="1">
        <v>131.69</v>
      </c>
      <c r="K49" s="14">
        <v>248.89</v>
      </c>
      <c r="L49" s="14"/>
      <c r="M49" s="1">
        <f t="shared" si="0"/>
        <v>248.89</v>
      </c>
      <c r="N49" s="1"/>
    </row>
    <row r="50" spans="1:14" x14ac:dyDescent="0.25">
      <c r="A50" s="13">
        <v>43</v>
      </c>
      <c r="B50" s="14" t="s">
        <v>49</v>
      </c>
      <c r="C50" s="14"/>
      <c r="D50" s="14"/>
      <c r="E50" s="14">
        <f t="shared" si="1"/>
        <v>0</v>
      </c>
      <c r="F50" s="14"/>
      <c r="G50" s="1"/>
      <c r="H50" s="1"/>
      <c r="I50" s="1"/>
      <c r="J50" s="1">
        <v>133.79</v>
      </c>
      <c r="K50" s="14">
        <v>252.86</v>
      </c>
      <c r="L50" s="14"/>
      <c r="M50" s="1">
        <f t="shared" si="0"/>
        <v>252.86</v>
      </c>
      <c r="N50" s="1"/>
    </row>
    <row r="51" spans="1:14" x14ac:dyDescent="0.25">
      <c r="A51" s="13">
        <v>44</v>
      </c>
      <c r="B51" s="14" t="s">
        <v>50</v>
      </c>
      <c r="C51" s="14"/>
      <c r="D51" s="14"/>
      <c r="E51" s="14">
        <f t="shared" si="1"/>
        <v>0</v>
      </c>
      <c r="F51" s="14"/>
      <c r="G51" s="1"/>
      <c r="H51" s="1"/>
      <c r="I51" s="1"/>
      <c r="J51" s="1">
        <v>131.16999999999999</v>
      </c>
      <c r="K51" s="14">
        <v>247.9</v>
      </c>
      <c r="L51" s="14"/>
      <c r="M51" s="1">
        <f t="shared" si="0"/>
        <v>247.9</v>
      </c>
      <c r="N51" s="1"/>
    </row>
    <row r="52" spans="1:14" x14ac:dyDescent="0.25">
      <c r="A52" s="13">
        <v>45</v>
      </c>
      <c r="B52" s="14" t="s">
        <v>38</v>
      </c>
      <c r="C52" s="14"/>
      <c r="D52" s="14"/>
      <c r="E52" s="14">
        <f t="shared" si="1"/>
        <v>0</v>
      </c>
      <c r="F52" s="14"/>
      <c r="G52" s="1"/>
      <c r="H52" s="1"/>
      <c r="I52" s="1"/>
      <c r="J52" s="1"/>
      <c r="K52" s="14"/>
      <c r="L52" s="14"/>
      <c r="M52" s="1">
        <f t="shared" si="0"/>
        <v>0</v>
      </c>
      <c r="N52" s="1"/>
    </row>
    <row r="53" spans="1:14" x14ac:dyDescent="0.25">
      <c r="A53" s="13">
        <v>46</v>
      </c>
      <c r="B53" s="14" t="s">
        <v>51</v>
      </c>
      <c r="C53" s="14"/>
      <c r="D53" s="14"/>
      <c r="E53" s="14">
        <f t="shared" si="1"/>
        <v>0</v>
      </c>
      <c r="F53" s="14"/>
      <c r="G53" s="1"/>
      <c r="H53" s="1"/>
      <c r="I53" s="1"/>
      <c r="J53" s="1"/>
      <c r="K53" s="14"/>
      <c r="L53" s="14"/>
      <c r="M53" s="1">
        <f t="shared" si="0"/>
        <v>0</v>
      </c>
      <c r="N53" s="1"/>
    </row>
    <row r="54" spans="1:14" x14ac:dyDescent="0.25">
      <c r="A54" s="13">
        <v>47</v>
      </c>
      <c r="B54" s="14" t="s">
        <v>52</v>
      </c>
      <c r="C54" s="17"/>
      <c r="D54" s="14"/>
      <c r="E54" s="14">
        <f t="shared" si="1"/>
        <v>0</v>
      </c>
      <c r="F54" s="14"/>
      <c r="G54" s="1"/>
      <c r="H54" s="1"/>
      <c r="I54" s="1"/>
      <c r="J54" s="1">
        <v>134.75</v>
      </c>
      <c r="K54" s="14">
        <v>254.69</v>
      </c>
      <c r="L54" s="14"/>
      <c r="M54" s="1">
        <f t="shared" si="0"/>
        <v>254.69</v>
      </c>
      <c r="N54" s="1"/>
    </row>
    <row r="55" spans="1:14" x14ac:dyDescent="0.25">
      <c r="A55" s="13">
        <v>48</v>
      </c>
      <c r="B55" s="14" t="s">
        <v>40</v>
      </c>
      <c r="C55" s="14"/>
      <c r="D55" s="14"/>
      <c r="E55" s="14">
        <f t="shared" si="1"/>
        <v>0</v>
      </c>
      <c r="F55" s="14"/>
      <c r="G55" s="1"/>
      <c r="H55" s="1"/>
      <c r="I55" s="1"/>
      <c r="J55" s="1"/>
      <c r="K55" s="14"/>
      <c r="L55" s="14"/>
      <c r="M55" s="1">
        <f t="shared" si="0"/>
        <v>0</v>
      </c>
      <c r="N55" s="1"/>
    </row>
    <row r="56" spans="1:14" x14ac:dyDescent="0.25">
      <c r="A56" s="13">
        <v>49</v>
      </c>
      <c r="B56" s="14" t="s">
        <v>41</v>
      </c>
      <c r="C56" s="14">
        <v>8.35</v>
      </c>
      <c r="D56" s="14">
        <v>0.9</v>
      </c>
      <c r="E56" s="14">
        <f t="shared" si="1"/>
        <v>9.25</v>
      </c>
      <c r="F56" s="14">
        <v>1146.01</v>
      </c>
      <c r="G56" s="1">
        <v>3081.83</v>
      </c>
      <c r="H56" s="1"/>
      <c r="I56" s="1"/>
      <c r="J56" s="1"/>
      <c r="K56" s="14">
        <v>5824.65</v>
      </c>
      <c r="L56" s="14"/>
      <c r="M56" s="1">
        <f t="shared" si="0"/>
        <v>5824.65</v>
      </c>
      <c r="N56" s="1"/>
    </row>
    <row r="57" spans="1:14" x14ac:dyDescent="0.25">
      <c r="A57" s="13">
        <v>50</v>
      </c>
      <c r="B57" s="14" t="s">
        <v>53</v>
      </c>
      <c r="C57" s="14"/>
      <c r="D57" s="14"/>
      <c r="E57" s="14">
        <f t="shared" si="1"/>
        <v>0</v>
      </c>
      <c r="F57" s="14"/>
      <c r="G57" s="1"/>
      <c r="H57" s="1"/>
      <c r="I57" s="1"/>
      <c r="J57" s="14">
        <v>136.97</v>
      </c>
      <c r="K57" s="14">
        <v>258.88</v>
      </c>
      <c r="L57" s="14"/>
      <c r="M57" s="1">
        <f t="shared" si="0"/>
        <v>258.88</v>
      </c>
      <c r="N57" s="1"/>
    </row>
    <row r="58" spans="1:14" x14ac:dyDescent="0.25">
      <c r="A58" s="13">
        <v>51</v>
      </c>
      <c r="B58" s="14" t="s">
        <v>54</v>
      </c>
      <c r="C58" s="14"/>
      <c r="D58" s="14"/>
      <c r="E58" s="14">
        <f t="shared" si="1"/>
        <v>0</v>
      </c>
      <c r="F58" s="14"/>
      <c r="G58" s="1"/>
      <c r="H58" s="1"/>
      <c r="I58" s="1"/>
      <c r="J58" s="1">
        <v>136.72999999999999</v>
      </c>
      <c r="K58" s="14">
        <v>258.42</v>
      </c>
      <c r="L58" s="14"/>
      <c r="M58" s="1">
        <f t="shared" si="0"/>
        <v>258.42</v>
      </c>
      <c r="N58" s="1"/>
    </row>
    <row r="59" spans="1:14" x14ac:dyDescent="0.25">
      <c r="A59" s="13">
        <v>52</v>
      </c>
      <c r="B59" s="14" t="s">
        <v>55</v>
      </c>
      <c r="C59" s="14"/>
      <c r="D59" s="14"/>
      <c r="E59" s="14">
        <f t="shared" si="1"/>
        <v>0</v>
      </c>
      <c r="F59" s="14"/>
      <c r="G59" s="1"/>
      <c r="H59" s="1"/>
      <c r="I59" s="1"/>
      <c r="J59" s="1">
        <v>140.04</v>
      </c>
      <c r="K59" s="14">
        <v>264.67</v>
      </c>
      <c r="L59" s="14"/>
      <c r="M59" s="1">
        <f t="shared" si="0"/>
        <v>264.67</v>
      </c>
      <c r="N59" s="1"/>
    </row>
    <row r="60" spans="1:14" x14ac:dyDescent="0.25">
      <c r="A60" s="13">
        <v>53</v>
      </c>
      <c r="B60" s="14" t="s">
        <v>56</v>
      </c>
      <c r="C60" s="14"/>
      <c r="D60" s="14"/>
      <c r="E60" s="14">
        <f t="shared" si="1"/>
        <v>0</v>
      </c>
      <c r="F60" s="14"/>
      <c r="G60" s="1"/>
      <c r="H60" s="1"/>
      <c r="I60" s="1"/>
      <c r="J60" s="1">
        <v>136.09</v>
      </c>
      <c r="K60" s="14">
        <v>257.2</v>
      </c>
      <c r="L60" s="14"/>
      <c r="M60" s="1">
        <f t="shared" si="0"/>
        <v>257.2</v>
      </c>
      <c r="N60" s="1"/>
    </row>
    <row r="61" spans="1:14" x14ac:dyDescent="0.25">
      <c r="A61" s="13">
        <v>54</v>
      </c>
      <c r="B61" s="14" t="s">
        <v>57</v>
      </c>
      <c r="C61" s="14"/>
      <c r="D61" s="14"/>
      <c r="E61" s="14">
        <f t="shared" si="1"/>
        <v>0</v>
      </c>
      <c r="F61" s="14"/>
      <c r="G61" s="1"/>
      <c r="H61" s="1"/>
      <c r="I61" s="1"/>
      <c r="J61" s="1">
        <v>138.99</v>
      </c>
      <c r="K61" s="14">
        <v>262.69</v>
      </c>
      <c r="L61" s="14"/>
      <c r="M61" s="1">
        <f t="shared" si="0"/>
        <v>262.69</v>
      </c>
      <c r="N61" s="1"/>
    </row>
    <row r="62" spans="1:14" x14ac:dyDescent="0.25">
      <c r="A62" s="13">
        <v>55</v>
      </c>
      <c r="B62" s="14" t="s">
        <v>58</v>
      </c>
      <c r="C62" s="14">
        <v>10.92</v>
      </c>
      <c r="D62" s="14"/>
      <c r="E62" s="14">
        <f t="shared" si="1"/>
        <v>10.92</v>
      </c>
      <c r="F62" s="14">
        <v>470.65</v>
      </c>
      <c r="G62" s="1">
        <v>1792.95</v>
      </c>
      <c r="H62" s="1"/>
      <c r="I62" s="1"/>
      <c r="J62" s="1">
        <v>135.32</v>
      </c>
      <c r="K62" s="14">
        <v>3644.42</v>
      </c>
      <c r="L62" s="14"/>
      <c r="M62" s="1">
        <f t="shared" si="0"/>
        <v>3644.42</v>
      </c>
      <c r="N62" s="1"/>
    </row>
    <row r="63" spans="1:14" x14ac:dyDescent="0.25">
      <c r="A63" s="13">
        <v>56</v>
      </c>
      <c r="B63" s="14" t="s">
        <v>59</v>
      </c>
      <c r="C63" s="14">
        <v>11.47</v>
      </c>
      <c r="D63" s="14"/>
      <c r="E63" s="14">
        <f t="shared" si="1"/>
        <v>11.47</v>
      </c>
      <c r="F63" s="14">
        <v>494.36</v>
      </c>
      <c r="G63" s="1">
        <v>1883.25</v>
      </c>
      <c r="H63" s="1"/>
      <c r="I63" s="1"/>
      <c r="J63" s="1">
        <v>137.78</v>
      </c>
      <c r="K63" s="14">
        <v>3819.75</v>
      </c>
      <c r="L63" s="14"/>
      <c r="M63" s="1">
        <f t="shared" si="0"/>
        <v>3819.75</v>
      </c>
      <c r="N63" s="1"/>
    </row>
    <row r="64" spans="1:14" x14ac:dyDescent="0.25">
      <c r="A64" s="13">
        <v>57</v>
      </c>
      <c r="B64" s="14" t="s">
        <v>60</v>
      </c>
      <c r="C64" s="14">
        <v>12.26</v>
      </c>
      <c r="D64" s="14"/>
      <c r="E64" s="14">
        <f t="shared" si="1"/>
        <v>12.26</v>
      </c>
      <c r="F64" s="14">
        <v>528.41</v>
      </c>
      <c r="G64" s="1">
        <v>2012.96</v>
      </c>
      <c r="H64" s="1"/>
      <c r="I64" s="1"/>
      <c r="J64" s="1">
        <v>133.66999999999999</v>
      </c>
      <c r="K64" s="14">
        <v>4057.13</v>
      </c>
      <c r="L64" s="14"/>
      <c r="M64" s="1">
        <f t="shared" si="0"/>
        <v>4057.13</v>
      </c>
      <c r="N64" s="1"/>
    </row>
    <row r="65" spans="1:14" x14ac:dyDescent="0.25">
      <c r="A65" s="13">
        <v>58</v>
      </c>
      <c r="B65" s="14" t="s">
        <v>61</v>
      </c>
      <c r="C65" s="14">
        <v>11.12</v>
      </c>
      <c r="D65" s="14"/>
      <c r="E65" s="14">
        <f t="shared" si="1"/>
        <v>11.12</v>
      </c>
      <c r="F65" s="14">
        <v>479.27</v>
      </c>
      <c r="G65" s="1">
        <v>1825.79</v>
      </c>
      <c r="H65" s="1"/>
      <c r="I65" s="1"/>
      <c r="J65" s="1">
        <v>133.94999999999999</v>
      </c>
      <c r="K65" s="14">
        <v>3703.89</v>
      </c>
      <c r="L65" s="14"/>
      <c r="M65" s="1">
        <f t="shared" si="0"/>
        <v>3703.89</v>
      </c>
      <c r="N65" s="1"/>
    </row>
    <row r="66" spans="1:14" x14ac:dyDescent="0.25">
      <c r="A66" s="13">
        <v>59</v>
      </c>
      <c r="B66" s="14" t="s">
        <v>62</v>
      </c>
      <c r="C66" s="14">
        <v>11.2</v>
      </c>
      <c r="D66" s="14"/>
      <c r="E66" s="14">
        <f t="shared" si="1"/>
        <v>11.2</v>
      </c>
      <c r="F66" s="14">
        <v>482.72</v>
      </c>
      <c r="G66" s="1">
        <v>1838.92</v>
      </c>
      <c r="H66" s="1"/>
      <c r="I66" s="1"/>
      <c r="J66" s="1">
        <v>132.05000000000001</v>
      </c>
      <c r="K66" s="14">
        <v>3725.14</v>
      </c>
      <c r="L66" s="14"/>
      <c r="M66" s="1">
        <f t="shared" si="0"/>
        <v>3725.14</v>
      </c>
      <c r="N66" s="1"/>
    </row>
    <row r="67" spans="1:14" x14ac:dyDescent="0.25">
      <c r="A67" s="13">
        <v>60</v>
      </c>
      <c r="B67" s="14" t="s">
        <v>63</v>
      </c>
      <c r="C67" s="14">
        <v>10.85</v>
      </c>
      <c r="D67" s="14"/>
      <c r="E67" s="14">
        <f t="shared" si="1"/>
        <v>10.85</v>
      </c>
      <c r="F67" s="14">
        <v>467.64</v>
      </c>
      <c r="G67" s="1">
        <v>1781.45</v>
      </c>
      <c r="H67" s="1"/>
      <c r="I67" s="1"/>
      <c r="J67" s="1">
        <v>132.01</v>
      </c>
      <c r="K67" s="14">
        <v>3616.45</v>
      </c>
      <c r="L67" s="14"/>
      <c r="M67" s="1">
        <f t="shared" si="0"/>
        <v>3616.45</v>
      </c>
      <c r="N67" s="1"/>
    </row>
    <row r="68" spans="1:14" x14ac:dyDescent="0.25">
      <c r="A68" s="13">
        <v>61</v>
      </c>
      <c r="B68" s="14" t="s">
        <v>64</v>
      </c>
      <c r="C68" s="14">
        <v>11</v>
      </c>
      <c r="D68" s="14"/>
      <c r="E68" s="14">
        <f t="shared" si="1"/>
        <v>11</v>
      </c>
      <c r="F68" s="14">
        <v>474.1</v>
      </c>
      <c r="G68" s="1">
        <v>1806.08</v>
      </c>
      <c r="H68" s="1"/>
      <c r="I68" s="1"/>
      <c r="J68" s="1">
        <v>134.51</v>
      </c>
      <c r="K68" s="14">
        <v>3667.73</v>
      </c>
      <c r="L68" s="14"/>
      <c r="M68" s="1">
        <f t="shared" si="0"/>
        <v>3667.73</v>
      </c>
      <c r="N68" s="1"/>
    </row>
    <row r="69" spans="1:14" x14ac:dyDescent="0.25">
      <c r="A69" s="13">
        <v>62</v>
      </c>
      <c r="B69" s="14" t="s">
        <v>65</v>
      </c>
      <c r="C69" s="14">
        <v>16.170000000000002</v>
      </c>
      <c r="D69" s="14"/>
      <c r="E69" s="14">
        <f t="shared" si="1"/>
        <v>16.170000000000002</v>
      </c>
      <c r="F69" s="14">
        <v>696.93</v>
      </c>
      <c r="G69" s="1">
        <v>2654.94</v>
      </c>
      <c r="H69" s="1"/>
      <c r="I69" s="1"/>
      <c r="J69" s="1">
        <v>216.97</v>
      </c>
      <c r="K69" s="14">
        <v>5427.91</v>
      </c>
      <c r="L69" s="14"/>
      <c r="M69" s="1">
        <f t="shared" si="0"/>
        <v>5427.91</v>
      </c>
      <c r="N69" s="1"/>
    </row>
    <row r="70" spans="1:14" x14ac:dyDescent="0.25">
      <c r="A70" s="13">
        <v>63</v>
      </c>
      <c r="B70" s="14" t="s">
        <v>66</v>
      </c>
      <c r="C70" s="14"/>
      <c r="D70" s="14"/>
      <c r="E70" s="14">
        <f t="shared" si="1"/>
        <v>0</v>
      </c>
      <c r="F70" s="14"/>
      <c r="G70" s="1"/>
      <c r="H70" s="1"/>
      <c r="I70" s="1"/>
      <c r="J70" s="1"/>
      <c r="K70" s="14"/>
      <c r="L70" s="14"/>
      <c r="M70" s="1">
        <f t="shared" si="0"/>
        <v>0</v>
      </c>
      <c r="N70" s="1"/>
    </row>
    <row r="71" spans="1:14" x14ac:dyDescent="0.25">
      <c r="A71" s="13">
        <v>64</v>
      </c>
      <c r="B71" s="14" t="s">
        <v>67</v>
      </c>
      <c r="C71" s="14"/>
      <c r="D71" s="14"/>
      <c r="E71" s="14">
        <f t="shared" si="1"/>
        <v>0</v>
      </c>
      <c r="F71" s="14"/>
      <c r="G71" s="1"/>
      <c r="H71" s="1"/>
      <c r="I71" s="1"/>
      <c r="J71" s="1"/>
      <c r="K71" s="14"/>
      <c r="L71" s="14"/>
      <c r="M71" s="1">
        <f t="shared" si="0"/>
        <v>0</v>
      </c>
      <c r="N71" s="1"/>
    </row>
    <row r="72" spans="1:14" x14ac:dyDescent="0.25">
      <c r="A72" s="13">
        <v>65</v>
      </c>
      <c r="B72" s="14" t="s">
        <v>68</v>
      </c>
      <c r="C72" s="14"/>
      <c r="D72" s="14"/>
      <c r="E72" s="14">
        <f t="shared" si="1"/>
        <v>0</v>
      </c>
      <c r="F72" s="14"/>
      <c r="G72" s="1"/>
      <c r="H72" s="1"/>
      <c r="I72" s="1"/>
      <c r="J72" s="1"/>
      <c r="K72" s="14"/>
      <c r="L72" s="14"/>
      <c r="M72" s="1">
        <f t="shared" ref="M72:M135" si="2">K72+L72</f>
        <v>0</v>
      </c>
      <c r="N72" s="1"/>
    </row>
    <row r="73" spans="1:14" x14ac:dyDescent="0.25">
      <c r="A73" s="13">
        <v>66</v>
      </c>
      <c r="B73" s="14" t="s">
        <v>69</v>
      </c>
      <c r="C73" s="14"/>
      <c r="D73" s="14"/>
      <c r="E73" s="14">
        <f t="shared" ref="E73:E136" si="3">SUM(C73:D73)</f>
        <v>0</v>
      </c>
      <c r="F73" s="14"/>
      <c r="G73" s="1"/>
      <c r="H73" s="1"/>
      <c r="I73" s="1"/>
      <c r="J73" s="1"/>
      <c r="K73" s="14"/>
      <c r="L73" s="14"/>
      <c r="M73" s="1">
        <f t="shared" si="2"/>
        <v>0</v>
      </c>
      <c r="N73" s="1"/>
    </row>
    <row r="74" spans="1:14" x14ac:dyDescent="0.25">
      <c r="A74" s="13">
        <v>67</v>
      </c>
      <c r="B74" s="14" t="s">
        <v>70</v>
      </c>
      <c r="C74" s="14">
        <v>5.5</v>
      </c>
      <c r="D74" s="14">
        <v>0.3</v>
      </c>
      <c r="E74" s="14">
        <f t="shared" si="3"/>
        <v>5.8</v>
      </c>
      <c r="F74" s="14">
        <v>1261.2</v>
      </c>
      <c r="G74" s="1">
        <v>3245.18</v>
      </c>
      <c r="H74" s="1"/>
      <c r="I74" s="1">
        <v>2535.9</v>
      </c>
      <c r="J74" s="1"/>
      <c r="K74" s="14">
        <v>8796.1</v>
      </c>
      <c r="L74" s="14">
        <v>465.95</v>
      </c>
      <c r="M74" s="1">
        <f t="shared" si="2"/>
        <v>9262.0500000000011</v>
      </c>
      <c r="N74" s="1"/>
    </row>
    <row r="75" spans="1:14" x14ac:dyDescent="0.25">
      <c r="A75" s="13">
        <v>68</v>
      </c>
      <c r="B75" s="14" t="s">
        <v>71</v>
      </c>
      <c r="C75" s="14"/>
      <c r="D75" s="14"/>
      <c r="E75" s="14">
        <f t="shared" si="3"/>
        <v>0</v>
      </c>
      <c r="F75" s="14"/>
      <c r="G75" s="1"/>
      <c r="H75" s="1"/>
      <c r="I75" s="1"/>
      <c r="J75" s="1"/>
      <c r="K75" s="14"/>
      <c r="L75" s="14"/>
      <c r="M75" s="1">
        <f t="shared" si="2"/>
        <v>0</v>
      </c>
      <c r="N75" s="1"/>
    </row>
    <row r="76" spans="1:14" x14ac:dyDescent="0.25">
      <c r="A76" s="13">
        <v>69</v>
      </c>
      <c r="B76" s="14" t="s">
        <v>72</v>
      </c>
      <c r="C76" s="14"/>
      <c r="D76" s="14"/>
      <c r="E76" s="14">
        <f t="shared" si="3"/>
        <v>0</v>
      </c>
      <c r="F76" s="14"/>
      <c r="G76" s="1"/>
      <c r="H76" s="1"/>
      <c r="I76" s="1"/>
      <c r="J76" s="1"/>
      <c r="K76" s="14"/>
      <c r="L76" s="14"/>
      <c r="M76" s="1">
        <f t="shared" si="2"/>
        <v>0</v>
      </c>
      <c r="N76" s="1"/>
    </row>
    <row r="77" spans="1:14" x14ac:dyDescent="0.25">
      <c r="A77" s="13">
        <v>70</v>
      </c>
      <c r="B77" s="14" t="s">
        <v>73</v>
      </c>
      <c r="C77" s="14"/>
      <c r="D77" s="14"/>
      <c r="E77" s="14">
        <f t="shared" si="3"/>
        <v>0</v>
      </c>
      <c r="F77" s="14"/>
      <c r="G77" s="1"/>
      <c r="H77" s="1"/>
      <c r="I77" s="1"/>
      <c r="J77" s="1"/>
      <c r="K77" s="14"/>
      <c r="L77" s="14"/>
      <c r="M77" s="1">
        <f t="shared" si="2"/>
        <v>0</v>
      </c>
      <c r="N77" s="1"/>
    </row>
    <row r="78" spans="1:14" x14ac:dyDescent="0.25">
      <c r="A78" s="13">
        <v>71</v>
      </c>
      <c r="B78" s="14" t="s">
        <v>74</v>
      </c>
      <c r="C78" s="14"/>
      <c r="D78" s="14"/>
      <c r="E78" s="14">
        <f t="shared" si="3"/>
        <v>0</v>
      </c>
      <c r="F78" s="14"/>
      <c r="G78" s="1"/>
      <c r="H78" s="1"/>
      <c r="I78" s="1"/>
      <c r="J78" s="1"/>
      <c r="K78" s="14"/>
      <c r="L78" s="14"/>
      <c r="M78" s="1">
        <f t="shared" si="2"/>
        <v>0</v>
      </c>
      <c r="N78" s="1"/>
    </row>
    <row r="79" spans="1:14" x14ac:dyDescent="0.25">
      <c r="A79" s="13">
        <v>72</v>
      </c>
      <c r="B79" s="14" t="s">
        <v>75</v>
      </c>
      <c r="C79" s="14"/>
      <c r="D79" s="14"/>
      <c r="E79" s="14">
        <f t="shared" si="3"/>
        <v>0</v>
      </c>
      <c r="F79" s="14"/>
      <c r="G79" s="1"/>
      <c r="H79" s="1"/>
      <c r="I79" s="1"/>
      <c r="J79" s="1"/>
      <c r="K79" s="14"/>
      <c r="L79" s="14"/>
      <c r="M79" s="1">
        <f t="shared" si="2"/>
        <v>0</v>
      </c>
      <c r="N79" s="1"/>
    </row>
    <row r="80" spans="1:14" x14ac:dyDescent="0.25">
      <c r="A80" s="13">
        <v>73</v>
      </c>
      <c r="B80" s="14" t="s">
        <v>76</v>
      </c>
      <c r="C80" s="14"/>
      <c r="D80" s="14"/>
      <c r="E80" s="14">
        <f t="shared" si="3"/>
        <v>0</v>
      </c>
      <c r="F80" s="14"/>
      <c r="G80" s="1"/>
      <c r="H80" s="1"/>
      <c r="I80" s="1"/>
      <c r="J80" s="1"/>
      <c r="K80" s="14"/>
      <c r="L80" s="14"/>
      <c r="M80" s="1">
        <f t="shared" si="2"/>
        <v>0</v>
      </c>
      <c r="N80" s="1"/>
    </row>
    <row r="81" spans="1:14" x14ac:dyDescent="0.25">
      <c r="A81" s="13">
        <v>74</v>
      </c>
      <c r="B81" s="14" t="s">
        <v>77</v>
      </c>
      <c r="C81" s="14"/>
      <c r="D81" s="14"/>
      <c r="E81" s="14">
        <f t="shared" si="3"/>
        <v>0</v>
      </c>
      <c r="F81" s="14"/>
      <c r="G81" s="1"/>
      <c r="H81" s="1"/>
      <c r="I81" s="1"/>
      <c r="J81" s="1"/>
      <c r="K81" s="14"/>
      <c r="L81" s="14"/>
      <c r="M81" s="1">
        <f t="shared" si="2"/>
        <v>0</v>
      </c>
      <c r="N81" s="1"/>
    </row>
    <row r="82" spans="1:14" x14ac:dyDescent="0.25">
      <c r="A82" s="13">
        <v>75</v>
      </c>
      <c r="B82" s="14" t="s">
        <v>78</v>
      </c>
      <c r="C82" s="14"/>
      <c r="D82" s="14"/>
      <c r="E82" s="14">
        <f t="shared" si="3"/>
        <v>0</v>
      </c>
      <c r="F82" s="14"/>
      <c r="G82" s="1"/>
      <c r="H82" s="1"/>
      <c r="I82" s="1"/>
      <c r="J82" s="1"/>
      <c r="K82" s="14"/>
      <c r="L82" s="14"/>
      <c r="M82" s="1">
        <f t="shared" si="2"/>
        <v>0</v>
      </c>
      <c r="N82" s="1"/>
    </row>
    <row r="83" spans="1:14" x14ac:dyDescent="0.25">
      <c r="A83" s="13">
        <v>76</v>
      </c>
      <c r="B83" s="14" t="s">
        <v>79</v>
      </c>
      <c r="C83" s="14"/>
      <c r="D83" s="14"/>
      <c r="E83" s="14">
        <f t="shared" si="3"/>
        <v>0</v>
      </c>
      <c r="F83" s="14"/>
      <c r="G83" s="1"/>
      <c r="H83" s="1"/>
      <c r="I83" s="1"/>
      <c r="J83" s="1"/>
      <c r="K83" s="14"/>
      <c r="L83" s="14"/>
      <c r="M83" s="1">
        <f t="shared" si="2"/>
        <v>0</v>
      </c>
      <c r="N83" s="1"/>
    </row>
    <row r="84" spans="1:14" x14ac:dyDescent="0.25">
      <c r="A84" s="13">
        <v>77</v>
      </c>
      <c r="B84" s="14" t="s">
        <v>80</v>
      </c>
      <c r="C84" s="14"/>
      <c r="D84" s="14"/>
      <c r="E84" s="14">
        <f t="shared" si="3"/>
        <v>0</v>
      </c>
      <c r="F84" s="14"/>
      <c r="G84" s="1"/>
      <c r="H84" s="1"/>
      <c r="I84" s="1"/>
      <c r="J84" s="1"/>
      <c r="K84" s="14"/>
      <c r="L84" s="14"/>
      <c r="M84" s="1">
        <f t="shared" si="2"/>
        <v>0</v>
      </c>
      <c r="N84" s="1"/>
    </row>
    <row r="85" spans="1:14" x14ac:dyDescent="0.25">
      <c r="A85" s="13">
        <v>78</v>
      </c>
      <c r="B85" s="14" t="s">
        <v>81</v>
      </c>
      <c r="C85" s="14"/>
      <c r="D85" s="14">
        <v>1</v>
      </c>
      <c r="E85" s="14">
        <f t="shared" si="3"/>
        <v>1</v>
      </c>
      <c r="F85" s="14">
        <v>43.1</v>
      </c>
      <c r="G85" s="1">
        <v>176.82</v>
      </c>
      <c r="H85" s="1"/>
      <c r="I85" s="1"/>
      <c r="J85" s="1"/>
      <c r="K85" s="14">
        <v>334.19</v>
      </c>
      <c r="L85" s="14"/>
      <c r="M85" s="1">
        <f t="shared" si="2"/>
        <v>334.19</v>
      </c>
      <c r="N85" s="1"/>
    </row>
    <row r="86" spans="1:14" x14ac:dyDescent="0.25">
      <c r="A86" s="13">
        <v>79</v>
      </c>
      <c r="B86" s="14" t="s">
        <v>82</v>
      </c>
      <c r="C86" s="14">
        <v>3.12</v>
      </c>
      <c r="D86" s="14"/>
      <c r="E86" s="14">
        <f t="shared" si="3"/>
        <v>3.12</v>
      </c>
      <c r="F86" s="14">
        <v>134.47</v>
      </c>
      <c r="G86" s="1">
        <v>394.05</v>
      </c>
      <c r="H86" s="1"/>
      <c r="I86" s="1">
        <v>422.65</v>
      </c>
      <c r="J86" s="1"/>
      <c r="K86" s="14">
        <v>1188.54</v>
      </c>
      <c r="L86" s="14"/>
      <c r="M86" s="1">
        <f t="shared" si="2"/>
        <v>1188.54</v>
      </c>
      <c r="N86" s="1"/>
    </row>
    <row r="87" spans="1:14" x14ac:dyDescent="0.25">
      <c r="A87" s="13">
        <v>80</v>
      </c>
      <c r="B87" s="14" t="s">
        <v>83</v>
      </c>
      <c r="C87" s="14"/>
      <c r="D87" s="14"/>
      <c r="E87" s="14">
        <f t="shared" si="3"/>
        <v>0</v>
      </c>
      <c r="F87" s="14"/>
      <c r="G87" s="1"/>
      <c r="H87" s="1"/>
      <c r="I87" s="1"/>
      <c r="J87" s="1"/>
      <c r="K87" s="14"/>
      <c r="L87" s="14"/>
      <c r="M87" s="1">
        <f t="shared" si="2"/>
        <v>0</v>
      </c>
      <c r="N87" s="1"/>
    </row>
    <row r="88" spans="1:14" x14ac:dyDescent="0.25">
      <c r="A88" s="13">
        <v>81</v>
      </c>
      <c r="B88" s="14" t="s">
        <v>84</v>
      </c>
      <c r="C88" s="14"/>
      <c r="D88" s="14"/>
      <c r="E88" s="14">
        <f t="shared" si="3"/>
        <v>0</v>
      </c>
      <c r="F88" s="14"/>
      <c r="G88" s="1"/>
      <c r="H88" s="1"/>
      <c r="I88" s="1"/>
      <c r="J88" s="1"/>
      <c r="K88" s="14"/>
      <c r="L88" s="14"/>
      <c r="M88" s="1">
        <f t="shared" si="2"/>
        <v>0</v>
      </c>
      <c r="N88" s="1"/>
    </row>
    <row r="89" spans="1:14" x14ac:dyDescent="0.25">
      <c r="A89" s="13">
        <v>82</v>
      </c>
      <c r="B89" s="14" t="s">
        <v>85</v>
      </c>
      <c r="C89" s="14"/>
      <c r="D89" s="14"/>
      <c r="E89" s="14">
        <f t="shared" si="3"/>
        <v>0</v>
      </c>
      <c r="F89" s="14"/>
      <c r="G89" s="1"/>
      <c r="H89" s="1"/>
      <c r="I89" s="1"/>
      <c r="J89" s="1"/>
      <c r="K89" s="14"/>
      <c r="L89" s="14"/>
      <c r="M89" s="1">
        <f t="shared" si="2"/>
        <v>0</v>
      </c>
      <c r="N89" s="1"/>
    </row>
    <row r="90" spans="1:14" x14ac:dyDescent="0.25">
      <c r="A90" s="13">
        <v>83</v>
      </c>
      <c r="B90" s="14" t="s">
        <v>86</v>
      </c>
      <c r="C90" s="14"/>
      <c r="D90" s="14"/>
      <c r="E90" s="14">
        <f t="shared" si="3"/>
        <v>0</v>
      </c>
      <c r="F90" s="14"/>
      <c r="G90" s="1"/>
      <c r="H90" s="1"/>
      <c r="I90" s="1"/>
      <c r="J90" s="1"/>
      <c r="K90" s="14"/>
      <c r="L90" s="14"/>
      <c r="M90" s="1">
        <f t="shared" si="2"/>
        <v>0</v>
      </c>
      <c r="N90" s="1"/>
    </row>
    <row r="91" spans="1:14" x14ac:dyDescent="0.25">
      <c r="A91" s="13">
        <v>84</v>
      </c>
      <c r="B91" s="14" t="s">
        <v>87</v>
      </c>
      <c r="C91" s="14"/>
      <c r="D91" s="14"/>
      <c r="E91" s="14">
        <f t="shared" si="3"/>
        <v>0</v>
      </c>
      <c r="F91" s="14"/>
      <c r="G91" s="1"/>
      <c r="H91" s="1"/>
      <c r="I91" s="1"/>
      <c r="J91" s="1"/>
      <c r="K91" s="14"/>
      <c r="L91" s="14"/>
      <c r="M91" s="1">
        <f t="shared" si="2"/>
        <v>0</v>
      </c>
      <c r="N91" s="1"/>
    </row>
    <row r="92" spans="1:14" x14ac:dyDescent="0.25">
      <c r="A92" s="13">
        <v>85</v>
      </c>
      <c r="B92" s="14" t="s">
        <v>88</v>
      </c>
      <c r="C92" s="14"/>
      <c r="D92" s="14"/>
      <c r="E92" s="14">
        <f t="shared" si="3"/>
        <v>0</v>
      </c>
      <c r="F92" s="14"/>
      <c r="G92" s="1"/>
      <c r="H92" s="1"/>
      <c r="I92" s="1"/>
      <c r="J92" s="1"/>
      <c r="K92" s="14"/>
      <c r="L92" s="14"/>
      <c r="M92" s="1">
        <f t="shared" si="2"/>
        <v>0</v>
      </c>
      <c r="N92" s="1"/>
    </row>
    <row r="93" spans="1:14" x14ac:dyDescent="0.25">
      <c r="A93" s="13">
        <v>86</v>
      </c>
      <c r="B93" s="14" t="s">
        <v>197</v>
      </c>
      <c r="C93" s="14"/>
      <c r="D93" s="14"/>
      <c r="E93" s="14">
        <f t="shared" si="3"/>
        <v>0</v>
      </c>
      <c r="F93" s="14"/>
      <c r="G93" s="1"/>
      <c r="H93" s="1"/>
      <c r="I93" s="1"/>
      <c r="J93" s="1"/>
      <c r="K93" s="14"/>
      <c r="L93" s="14"/>
      <c r="M93" s="1">
        <f t="shared" si="2"/>
        <v>0</v>
      </c>
      <c r="N93" s="1"/>
    </row>
    <row r="94" spans="1:14" x14ac:dyDescent="0.25">
      <c r="A94" s="13">
        <v>87</v>
      </c>
      <c r="B94" s="14" t="s">
        <v>89</v>
      </c>
      <c r="C94" s="14"/>
      <c r="D94" s="14"/>
      <c r="E94" s="14">
        <f t="shared" si="3"/>
        <v>0</v>
      </c>
      <c r="F94" s="14"/>
      <c r="G94" s="1"/>
      <c r="H94" s="1"/>
      <c r="I94" s="1"/>
      <c r="J94" s="1"/>
      <c r="K94" s="14"/>
      <c r="L94" s="14"/>
      <c r="M94" s="1">
        <f t="shared" si="2"/>
        <v>0</v>
      </c>
      <c r="N94" s="1"/>
    </row>
    <row r="95" spans="1:14" x14ac:dyDescent="0.25">
      <c r="A95" s="13">
        <v>88</v>
      </c>
      <c r="B95" s="14" t="s">
        <v>90</v>
      </c>
      <c r="C95" s="14"/>
      <c r="D95" s="14"/>
      <c r="E95" s="14">
        <f t="shared" si="3"/>
        <v>0</v>
      </c>
      <c r="F95" s="14"/>
      <c r="G95" s="1"/>
      <c r="H95" s="1"/>
      <c r="I95" s="1"/>
      <c r="J95" s="1"/>
      <c r="K95" s="14"/>
      <c r="L95" s="14"/>
      <c r="M95" s="1">
        <f t="shared" si="2"/>
        <v>0</v>
      </c>
      <c r="N95" s="1"/>
    </row>
    <row r="96" spans="1:14" x14ac:dyDescent="0.25">
      <c r="A96" s="13">
        <v>89</v>
      </c>
      <c r="B96" s="14" t="s">
        <v>91</v>
      </c>
      <c r="C96" s="14"/>
      <c r="D96" s="14"/>
      <c r="E96" s="14">
        <f t="shared" si="3"/>
        <v>0</v>
      </c>
      <c r="F96" s="14"/>
      <c r="G96" s="1"/>
      <c r="H96" s="1"/>
      <c r="I96" s="1"/>
      <c r="J96" s="1"/>
      <c r="K96" s="14"/>
      <c r="L96" s="14"/>
      <c r="M96" s="1">
        <f t="shared" si="2"/>
        <v>0</v>
      </c>
      <c r="N96" s="1"/>
    </row>
    <row r="97" spans="1:14" x14ac:dyDescent="0.25">
      <c r="A97" s="13">
        <v>90</v>
      </c>
      <c r="B97" s="14" t="s">
        <v>92</v>
      </c>
      <c r="C97" s="14"/>
      <c r="D97" s="14"/>
      <c r="E97" s="14">
        <f t="shared" si="3"/>
        <v>0</v>
      </c>
      <c r="F97" s="14"/>
      <c r="G97" s="1"/>
      <c r="H97" s="1"/>
      <c r="I97" s="1"/>
      <c r="J97" s="1"/>
      <c r="K97" s="14"/>
      <c r="L97" s="14"/>
      <c r="M97" s="1">
        <f t="shared" si="2"/>
        <v>0</v>
      </c>
      <c r="N97" s="1"/>
    </row>
    <row r="98" spans="1:14" x14ac:dyDescent="0.25">
      <c r="A98" s="13">
        <v>91</v>
      </c>
      <c r="B98" s="14" t="s">
        <v>93</v>
      </c>
      <c r="C98" s="14"/>
      <c r="D98" s="14"/>
      <c r="E98" s="14">
        <f t="shared" si="3"/>
        <v>0</v>
      </c>
      <c r="F98" s="14"/>
      <c r="G98" s="1"/>
      <c r="H98" s="1"/>
      <c r="I98" s="1"/>
      <c r="J98" s="1"/>
      <c r="K98" s="14"/>
      <c r="L98" s="14"/>
      <c r="M98" s="1">
        <f t="shared" si="2"/>
        <v>0</v>
      </c>
      <c r="N98" s="1"/>
    </row>
    <row r="99" spans="1:14" x14ac:dyDescent="0.25">
      <c r="A99" s="13">
        <v>92</v>
      </c>
      <c r="B99" s="14" t="s">
        <v>94</v>
      </c>
      <c r="C99" s="14"/>
      <c r="D99" s="14"/>
      <c r="E99" s="14">
        <f t="shared" si="3"/>
        <v>0</v>
      </c>
      <c r="F99" s="14"/>
      <c r="G99" s="1"/>
      <c r="H99" s="1"/>
      <c r="I99" s="1"/>
      <c r="J99" s="1"/>
      <c r="K99" s="14"/>
      <c r="L99" s="14"/>
      <c r="M99" s="1">
        <f t="shared" si="2"/>
        <v>0</v>
      </c>
      <c r="N99" s="1"/>
    </row>
    <row r="100" spans="1:14" x14ac:dyDescent="0.25">
      <c r="A100" s="13">
        <v>93</v>
      </c>
      <c r="B100" s="14" t="s">
        <v>95</v>
      </c>
      <c r="C100" s="14"/>
      <c r="D100" s="14"/>
      <c r="E100" s="14">
        <f t="shared" si="3"/>
        <v>0</v>
      </c>
      <c r="F100" s="14"/>
      <c r="G100" s="1"/>
      <c r="H100" s="1"/>
      <c r="I100" s="1"/>
      <c r="J100" s="1"/>
      <c r="K100" s="14"/>
      <c r="L100" s="14"/>
      <c r="M100" s="1">
        <f t="shared" si="2"/>
        <v>0</v>
      </c>
      <c r="N100" s="1"/>
    </row>
    <row r="101" spans="1:14" x14ac:dyDescent="0.25">
      <c r="A101" s="13">
        <v>94</v>
      </c>
      <c r="B101" s="14" t="s">
        <v>96</v>
      </c>
      <c r="C101" s="14"/>
      <c r="D101" s="14"/>
      <c r="E101" s="14">
        <f t="shared" si="3"/>
        <v>0</v>
      </c>
      <c r="F101" s="14"/>
      <c r="G101" s="1"/>
      <c r="H101" s="1"/>
      <c r="I101" s="1"/>
      <c r="J101" s="1"/>
      <c r="K101" s="14"/>
      <c r="L101" s="14"/>
      <c r="M101" s="1">
        <f t="shared" si="2"/>
        <v>0</v>
      </c>
      <c r="N101" s="1"/>
    </row>
    <row r="102" spans="1:14" x14ac:dyDescent="0.25">
      <c r="A102" s="13">
        <v>95</v>
      </c>
      <c r="B102" s="14" t="s">
        <v>97</v>
      </c>
      <c r="C102" s="14"/>
      <c r="D102" s="14"/>
      <c r="E102" s="14">
        <f t="shared" si="3"/>
        <v>0</v>
      </c>
      <c r="F102" s="14"/>
      <c r="G102" s="1"/>
      <c r="H102" s="1"/>
      <c r="I102" s="1"/>
      <c r="J102" s="1"/>
      <c r="K102" s="14"/>
      <c r="L102" s="14"/>
      <c r="M102" s="1">
        <f t="shared" si="2"/>
        <v>0</v>
      </c>
      <c r="N102" s="1"/>
    </row>
    <row r="103" spans="1:14" x14ac:dyDescent="0.25">
      <c r="A103" s="13">
        <v>96</v>
      </c>
      <c r="B103" s="14" t="s">
        <v>99</v>
      </c>
      <c r="C103" s="14"/>
      <c r="D103" s="14"/>
      <c r="E103" s="14">
        <f t="shared" si="3"/>
        <v>0</v>
      </c>
      <c r="F103" s="14"/>
      <c r="G103" s="1"/>
      <c r="H103" s="1"/>
      <c r="I103" s="1"/>
      <c r="J103" s="1"/>
      <c r="K103" s="14"/>
      <c r="L103" s="14"/>
      <c r="M103" s="1">
        <f t="shared" si="2"/>
        <v>0</v>
      </c>
      <c r="N103" s="1"/>
    </row>
    <row r="104" spans="1:14" x14ac:dyDescent="0.25">
      <c r="A104" s="13">
        <v>97</v>
      </c>
      <c r="B104" s="14" t="s">
        <v>100</v>
      </c>
      <c r="C104" s="14"/>
      <c r="D104" s="14"/>
      <c r="E104" s="14">
        <v>0.5</v>
      </c>
      <c r="F104" s="14">
        <v>21.55</v>
      </c>
      <c r="G104" s="1">
        <v>82.09</v>
      </c>
      <c r="H104" s="1"/>
      <c r="I104" s="1">
        <v>211.33</v>
      </c>
      <c r="K104" s="14">
        <v>377.05</v>
      </c>
      <c r="L104" s="14"/>
      <c r="M104" s="1">
        <f t="shared" si="2"/>
        <v>377.05</v>
      </c>
      <c r="N104" s="1"/>
    </row>
    <row r="105" spans="1:14" x14ac:dyDescent="0.25">
      <c r="A105" s="13">
        <v>98</v>
      </c>
      <c r="B105" s="14" t="s">
        <v>101</v>
      </c>
      <c r="C105" s="14"/>
      <c r="D105" s="14"/>
      <c r="E105" s="14">
        <f t="shared" si="3"/>
        <v>0</v>
      </c>
      <c r="F105" s="14"/>
      <c r="G105" s="1"/>
      <c r="H105" s="1"/>
      <c r="I105" s="1"/>
      <c r="J105" s="1"/>
      <c r="K105" s="14"/>
      <c r="L105" s="14"/>
      <c r="M105" s="1">
        <f t="shared" si="2"/>
        <v>0</v>
      </c>
      <c r="N105" s="1"/>
    </row>
    <row r="106" spans="1:14" x14ac:dyDescent="0.25">
      <c r="A106" s="13">
        <v>99</v>
      </c>
      <c r="B106" s="14" t="s">
        <v>102</v>
      </c>
      <c r="C106" s="14"/>
      <c r="D106" s="14"/>
      <c r="E106" s="14">
        <f t="shared" si="3"/>
        <v>0</v>
      </c>
      <c r="F106" s="14"/>
      <c r="G106" s="1"/>
      <c r="H106" s="1"/>
      <c r="I106" s="1"/>
      <c r="J106" s="1"/>
      <c r="K106" s="14"/>
      <c r="L106" s="14"/>
      <c r="M106" s="1">
        <f t="shared" si="2"/>
        <v>0</v>
      </c>
      <c r="N106" s="1"/>
    </row>
    <row r="107" spans="1:14" x14ac:dyDescent="0.25">
      <c r="A107" s="13">
        <v>100</v>
      </c>
      <c r="B107" s="14" t="s">
        <v>103</v>
      </c>
      <c r="C107" s="14"/>
      <c r="D107" s="14"/>
      <c r="E107" s="14">
        <f t="shared" si="3"/>
        <v>0</v>
      </c>
      <c r="F107" s="14"/>
      <c r="G107" s="1"/>
      <c r="H107" s="1"/>
      <c r="I107" s="1"/>
      <c r="J107" s="1"/>
      <c r="K107" s="14"/>
      <c r="L107" s="14"/>
      <c r="M107" s="1">
        <f t="shared" si="2"/>
        <v>0</v>
      </c>
      <c r="N107" s="1"/>
    </row>
    <row r="108" spans="1:14" x14ac:dyDescent="0.25">
      <c r="A108" s="13">
        <v>101</v>
      </c>
      <c r="B108" s="14" t="s">
        <v>104</v>
      </c>
      <c r="C108" s="14"/>
      <c r="D108" s="14"/>
      <c r="E108" s="14">
        <f t="shared" si="3"/>
        <v>0</v>
      </c>
      <c r="F108" s="14"/>
      <c r="G108" s="1"/>
      <c r="H108" s="1"/>
      <c r="I108" s="1"/>
      <c r="J108" s="1"/>
      <c r="K108" s="14"/>
      <c r="L108" s="14"/>
      <c r="M108" s="1">
        <f t="shared" si="2"/>
        <v>0</v>
      </c>
      <c r="N108" s="1"/>
    </row>
    <row r="109" spans="1:14" x14ac:dyDescent="0.25">
      <c r="A109" s="13">
        <v>102</v>
      </c>
      <c r="B109" s="14" t="s">
        <v>105</v>
      </c>
      <c r="C109" s="14"/>
      <c r="D109" s="14"/>
      <c r="E109" s="14">
        <f t="shared" si="3"/>
        <v>0</v>
      </c>
      <c r="F109" s="14"/>
      <c r="G109" s="1"/>
      <c r="H109" s="1"/>
      <c r="I109" s="1"/>
      <c r="J109" s="1"/>
      <c r="K109" s="14"/>
      <c r="L109" s="14"/>
      <c r="M109" s="1">
        <f t="shared" si="2"/>
        <v>0</v>
      </c>
      <c r="N109" s="1"/>
    </row>
    <row r="110" spans="1:14" x14ac:dyDescent="0.25">
      <c r="A110" s="13">
        <v>103</v>
      </c>
      <c r="B110" s="14" t="s">
        <v>106</v>
      </c>
      <c r="C110" s="14"/>
      <c r="D110" s="14">
        <v>0.5</v>
      </c>
      <c r="E110" s="14">
        <f t="shared" si="3"/>
        <v>0.5</v>
      </c>
      <c r="F110" s="14">
        <v>21.55</v>
      </c>
      <c r="G110" s="1">
        <v>63.15</v>
      </c>
      <c r="H110" s="1"/>
      <c r="I110" s="1"/>
      <c r="J110" s="1"/>
      <c r="K110" s="14">
        <v>119.35</v>
      </c>
      <c r="L110" s="14"/>
      <c r="M110" s="1">
        <f t="shared" si="2"/>
        <v>119.35</v>
      </c>
      <c r="N110" s="1"/>
    </row>
    <row r="111" spans="1:14" x14ac:dyDescent="0.25">
      <c r="A111" s="13">
        <v>104</v>
      </c>
      <c r="B111" s="14" t="s">
        <v>107</v>
      </c>
      <c r="C111" s="14"/>
      <c r="D111" s="14">
        <v>0.5</v>
      </c>
      <c r="E111" s="14">
        <f t="shared" si="3"/>
        <v>0.5</v>
      </c>
      <c r="F111" s="14">
        <v>21.55</v>
      </c>
      <c r="G111" s="1">
        <v>63.15</v>
      </c>
      <c r="H111" s="1"/>
      <c r="I111" s="1"/>
      <c r="J111" s="1"/>
      <c r="K111" s="14">
        <v>119.35</v>
      </c>
      <c r="L111" s="14"/>
      <c r="M111" s="1">
        <f t="shared" si="2"/>
        <v>119.35</v>
      </c>
      <c r="N111" s="1"/>
    </row>
    <row r="112" spans="1:14" x14ac:dyDescent="0.25">
      <c r="A112" s="13">
        <v>105</v>
      </c>
      <c r="B112" s="14" t="s">
        <v>108</v>
      </c>
      <c r="C112" s="14">
        <v>17.739999999999998</v>
      </c>
      <c r="D112" s="14"/>
      <c r="E112" s="14">
        <f t="shared" si="3"/>
        <v>17.739999999999998</v>
      </c>
      <c r="F112" s="14">
        <v>764.59</v>
      </c>
      <c r="G112" s="1">
        <v>2240.5500000000002</v>
      </c>
      <c r="H112" s="1"/>
      <c r="I112" s="1">
        <v>422.65</v>
      </c>
      <c r="J112" s="1"/>
      <c r="K112" s="14">
        <v>4678.42</v>
      </c>
      <c r="L112" s="14"/>
      <c r="M112" s="1">
        <f t="shared" si="2"/>
        <v>4678.42</v>
      </c>
      <c r="N112" s="1"/>
    </row>
    <row r="113" spans="1:14" x14ac:dyDescent="0.25">
      <c r="A113" s="13">
        <v>106</v>
      </c>
      <c r="B113" s="14" t="s">
        <v>109</v>
      </c>
      <c r="C113" s="14"/>
      <c r="D113" s="14"/>
      <c r="E113" s="14">
        <f t="shared" si="3"/>
        <v>0</v>
      </c>
      <c r="F113" s="14"/>
      <c r="G113" s="1"/>
      <c r="H113" s="1"/>
      <c r="I113" s="1"/>
      <c r="J113" s="1">
        <v>88.1</v>
      </c>
      <c r="K113" s="14">
        <v>166.51</v>
      </c>
      <c r="L113" s="14"/>
      <c r="M113" s="1">
        <f t="shared" si="2"/>
        <v>166.51</v>
      </c>
      <c r="N113" s="1"/>
    </row>
    <row r="114" spans="1:14" x14ac:dyDescent="0.25">
      <c r="A114" s="13">
        <v>107</v>
      </c>
      <c r="B114" s="14" t="s">
        <v>110</v>
      </c>
      <c r="C114" s="14"/>
      <c r="D114" s="14"/>
      <c r="E114" s="14">
        <f t="shared" si="3"/>
        <v>0</v>
      </c>
      <c r="F114" s="14"/>
      <c r="G114" s="1"/>
      <c r="H114" s="1"/>
      <c r="I114" s="1"/>
      <c r="J114" s="1">
        <v>65.16</v>
      </c>
      <c r="K114" s="14">
        <v>123.15</v>
      </c>
      <c r="L114" s="14"/>
      <c r="M114" s="1">
        <f t="shared" si="2"/>
        <v>123.15</v>
      </c>
      <c r="N114" s="1"/>
    </row>
    <row r="115" spans="1:14" x14ac:dyDescent="0.25">
      <c r="A115" s="13">
        <v>108</v>
      </c>
      <c r="B115" s="14" t="s">
        <v>111</v>
      </c>
      <c r="C115" s="14"/>
      <c r="D115" s="14"/>
      <c r="E115" s="14">
        <f t="shared" si="3"/>
        <v>0</v>
      </c>
      <c r="F115" s="14"/>
      <c r="G115" s="1"/>
      <c r="H115" s="1"/>
      <c r="I115" s="1"/>
      <c r="J115" s="1">
        <v>62.3</v>
      </c>
      <c r="K115" s="14">
        <v>117.74</v>
      </c>
      <c r="L115" s="14"/>
      <c r="M115" s="1">
        <f t="shared" si="2"/>
        <v>117.74</v>
      </c>
      <c r="N115" s="1"/>
    </row>
    <row r="116" spans="1:14" x14ac:dyDescent="0.25">
      <c r="A116" s="13">
        <v>109</v>
      </c>
      <c r="B116" s="14" t="s">
        <v>112</v>
      </c>
      <c r="C116" s="14"/>
      <c r="D116" s="14"/>
      <c r="E116" s="14">
        <f t="shared" si="3"/>
        <v>0</v>
      </c>
      <c r="F116" s="14"/>
      <c r="G116" s="1"/>
      <c r="H116" s="1"/>
      <c r="I116" s="1"/>
      <c r="J116" s="1">
        <v>86.85</v>
      </c>
      <c r="K116" s="14">
        <v>164.15</v>
      </c>
      <c r="L116" s="14"/>
      <c r="M116" s="1">
        <f t="shared" si="2"/>
        <v>164.15</v>
      </c>
      <c r="N116" s="1"/>
    </row>
    <row r="117" spans="1:14" x14ac:dyDescent="0.25">
      <c r="A117" s="13">
        <v>110</v>
      </c>
      <c r="B117" s="14" t="s">
        <v>113</v>
      </c>
      <c r="C117" s="14"/>
      <c r="D117" s="14"/>
      <c r="E117" s="14">
        <f t="shared" si="3"/>
        <v>0</v>
      </c>
      <c r="F117" s="14"/>
      <c r="G117" s="1"/>
      <c r="H117" s="1"/>
      <c r="I117" s="1"/>
      <c r="J117" s="1"/>
      <c r="K117" s="14"/>
      <c r="L117" s="14"/>
      <c r="M117" s="1">
        <f t="shared" si="2"/>
        <v>0</v>
      </c>
      <c r="N117" s="1"/>
    </row>
    <row r="118" spans="1:14" x14ac:dyDescent="0.25">
      <c r="A118" s="13">
        <v>111</v>
      </c>
      <c r="B118" s="14" t="s">
        <v>114</v>
      </c>
      <c r="C118" s="14"/>
      <c r="D118" s="14"/>
      <c r="E118" s="14">
        <f t="shared" si="3"/>
        <v>0</v>
      </c>
      <c r="F118" s="14"/>
      <c r="G118" s="1"/>
      <c r="H118" s="1"/>
      <c r="I118" s="1"/>
      <c r="J118" s="1"/>
      <c r="K118" s="14"/>
      <c r="L118" s="14"/>
      <c r="M118" s="1">
        <f t="shared" si="2"/>
        <v>0</v>
      </c>
      <c r="N118" s="1"/>
    </row>
    <row r="119" spans="1:14" x14ac:dyDescent="0.25">
      <c r="A119" s="13">
        <v>112</v>
      </c>
      <c r="B119" s="14" t="s">
        <v>115</v>
      </c>
      <c r="C119" s="14">
        <v>3.04</v>
      </c>
      <c r="D119" s="14">
        <v>0.8</v>
      </c>
      <c r="E119" s="14">
        <f t="shared" si="3"/>
        <v>3.84</v>
      </c>
      <c r="F119" s="14">
        <v>2001.6</v>
      </c>
      <c r="G119" s="1">
        <v>4135.25</v>
      </c>
      <c r="H119" s="1"/>
      <c r="I119" s="1">
        <v>1690.6</v>
      </c>
      <c r="J119" s="1"/>
      <c r="K119" s="14">
        <v>9590.74</v>
      </c>
      <c r="L119" s="14"/>
      <c r="M119" s="1">
        <f t="shared" si="2"/>
        <v>9590.74</v>
      </c>
      <c r="N119" s="1"/>
    </row>
    <row r="120" spans="1:14" x14ac:dyDescent="0.25">
      <c r="A120" s="13">
        <v>113</v>
      </c>
      <c r="B120" s="14" t="s">
        <v>116</v>
      </c>
      <c r="C120" s="14"/>
      <c r="D120" s="14"/>
      <c r="E120" s="14">
        <f t="shared" si="3"/>
        <v>0</v>
      </c>
      <c r="F120" s="14"/>
      <c r="G120" s="1"/>
      <c r="H120" s="1"/>
      <c r="I120" s="1"/>
      <c r="J120" s="1"/>
      <c r="K120" s="14"/>
      <c r="L120" s="14"/>
      <c r="M120" s="1">
        <f t="shared" si="2"/>
        <v>0</v>
      </c>
      <c r="N120" s="1"/>
    </row>
    <row r="121" spans="1:14" x14ac:dyDescent="0.25">
      <c r="A121" s="13">
        <v>114</v>
      </c>
      <c r="B121" s="14" t="s">
        <v>117</v>
      </c>
      <c r="C121" s="14">
        <v>57.87</v>
      </c>
      <c r="D121" s="14">
        <v>0.3</v>
      </c>
      <c r="E121" s="14">
        <f t="shared" si="3"/>
        <v>58.169999999999995</v>
      </c>
      <c r="F121" s="14">
        <v>3487.27</v>
      </c>
      <c r="G121" s="1">
        <v>10712.99</v>
      </c>
      <c r="H121" s="1"/>
      <c r="I121" s="1">
        <v>845.3</v>
      </c>
      <c r="J121" s="1"/>
      <c r="K121" s="14">
        <v>21135.13</v>
      </c>
      <c r="L121" s="14"/>
      <c r="M121" s="1">
        <f t="shared" si="2"/>
        <v>21135.13</v>
      </c>
      <c r="N121" s="1"/>
    </row>
    <row r="122" spans="1:14" x14ac:dyDescent="0.25">
      <c r="A122" s="13">
        <v>115</v>
      </c>
      <c r="B122" s="14" t="s">
        <v>118</v>
      </c>
      <c r="C122" s="14"/>
      <c r="D122" s="14"/>
      <c r="E122" s="14">
        <f t="shared" si="3"/>
        <v>0</v>
      </c>
      <c r="F122" s="14"/>
      <c r="G122" s="1"/>
      <c r="H122" s="1"/>
      <c r="I122" s="1"/>
      <c r="J122" s="1"/>
      <c r="K122" s="14"/>
      <c r="L122" s="14"/>
      <c r="M122" s="1">
        <f t="shared" si="2"/>
        <v>0</v>
      </c>
      <c r="N122" s="1"/>
    </row>
    <row r="123" spans="1:14" x14ac:dyDescent="0.25">
      <c r="A123" s="13">
        <v>116</v>
      </c>
      <c r="B123" s="14" t="s">
        <v>119</v>
      </c>
      <c r="C123" s="14"/>
      <c r="D123" s="14"/>
      <c r="E123" s="14">
        <f t="shared" si="3"/>
        <v>0</v>
      </c>
      <c r="F123" s="14"/>
      <c r="G123" s="1"/>
      <c r="H123" s="1"/>
      <c r="I123" s="1"/>
      <c r="J123" s="1"/>
      <c r="K123" s="14"/>
      <c r="L123" s="14"/>
      <c r="M123" s="1">
        <f t="shared" si="2"/>
        <v>0</v>
      </c>
      <c r="N123" s="1"/>
    </row>
    <row r="124" spans="1:14" x14ac:dyDescent="0.25">
      <c r="A124" s="13">
        <v>117</v>
      </c>
      <c r="B124" s="14" t="s">
        <v>120</v>
      </c>
      <c r="C124" s="14"/>
      <c r="D124" s="14">
        <v>1</v>
      </c>
      <c r="E124" s="14">
        <f t="shared" si="3"/>
        <v>1</v>
      </c>
      <c r="F124" s="14">
        <v>43.1</v>
      </c>
      <c r="G124" s="1">
        <v>126.3</v>
      </c>
      <c r="H124" s="1"/>
      <c r="I124" s="1">
        <v>845.3</v>
      </c>
      <c r="J124" s="1"/>
      <c r="K124" s="14">
        <v>1126.28</v>
      </c>
      <c r="L124" s="14">
        <f>7642.94+1164.67</f>
        <v>8807.61</v>
      </c>
      <c r="M124" s="1">
        <f t="shared" si="2"/>
        <v>9933.8900000000012</v>
      </c>
      <c r="N124" s="1"/>
    </row>
    <row r="125" spans="1:14" x14ac:dyDescent="0.25">
      <c r="A125" s="13">
        <v>118</v>
      </c>
      <c r="B125" s="14" t="s">
        <v>122</v>
      </c>
      <c r="C125" s="14">
        <v>1.5</v>
      </c>
      <c r="D125" s="14">
        <v>1.3</v>
      </c>
      <c r="E125" s="14">
        <f t="shared" si="3"/>
        <v>2.8</v>
      </c>
      <c r="F125" s="14">
        <v>1063.52</v>
      </c>
      <c r="G125" s="1">
        <v>2178.2399999999998</v>
      </c>
      <c r="H125" s="1"/>
      <c r="I125" s="1">
        <v>422.65</v>
      </c>
      <c r="J125" s="1"/>
      <c r="K125" s="14">
        <v>4560.66</v>
      </c>
      <c r="L125" s="14">
        <f>54.66+428.65</f>
        <v>483.30999999999995</v>
      </c>
      <c r="M125" s="1">
        <f t="shared" si="2"/>
        <v>5043.9699999999993</v>
      </c>
      <c r="N125" s="1"/>
    </row>
    <row r="126" spans="1:14" x14ac:dyDescent="0.25">
      <c r="A126" s="13">
        <v>119</v>
      </c>
      <c r="B126" s="14" t="s">
        <v>123</v>
      </c>
      <c r="C126" s="14"/>
      <c r="D126" s="14"/>
      <c r="E126" s="14">
        <f t="shared" si="3"/>
        <v>0</v>
      </c>
      <c r="F126" s="14"/>
      <c r="G126" s="1"/>
      <c r="H126" s="1"/>
      <c r="I126" s="1"/>
      <c r="J126" s="1"/>
      <c r="K126" s="14"/>
      <c r="L126" s="14"/>
      <c r="M126" s="1">
        <f t="shared" si="2"/>
        <v>0</v>
      </c>
      <c r="N126" s="1"/>
    </row>
    <row r="127" spans="1:14" x14ac:dyDescent="0.25">
      <c r="A127" s="13">
        <v>120</v>
      </c>
      <c r="B127" s="14" t="s">
        <v>124</v>
      </c>
      <c r="C127" s="14"/>
      <c r="D127" s="14"/>
      <c r="E127" s="14">
        <f t="shared" si="3"/>
        <v>0</v>
      </c>
      <c r="F127" s="14"/>
      <c r="G127" s="1"/>
      <c r="H127" s="1"/>
      <c r="I127" s="1"/>
      <c r="J127" s="1"/>
      <c r="K127" s="14"/>
      <c r="L127" s="14"/>
      <c r="M127" s="1">
        <f t="shared" si="2"/>
        <v>0</v>
      </c>
      <c r="N127" s="1"/>
    </row>
    <row r="128" spans="1:14" x14ac:dyDescent="0.25">
      <c r="A128" s="13">
        <v>121</v>
      </c>
      <c r="B128" s="14" t="s">
        <v>125</v>
      </c>
      <c r="C128" s="14"/>
      <c r="D128" s="14"/>
      <c r="E128" s="14">
        <f t="shared" si="3"/>
        <v>0</v>
      </c>
      <c r="F128" s="14"/>
      <c r="G128" s="1"/>
      <c r="H128" s="1"/>
      <c r="I128" s="1"/>
      <c r="J128" s="1"/>
      <c r="K128" s="14"/>
      <c r="L128" s="14">
        <v>2328.5700000000002</v>
      </c>
      <c r="M128" s="1">
        <f t="shared" si="2"/>
        <v>2328.5700000000002</v>
      </c>
      <c r="N128" s="1"/>
    </row>
    <row r="129" spans="1:14" x14ac:dyDescent="0.25">
      <c r="A129" s="13">
        <v>122</v>
      </c>
      <c r="B129" s="14" t="s">
        <v>126</v>
      </c>
      <c r="C129" s="14"/>
      <c r="D129" s="14"/>
      <c r="E129" s="14">
        <f t="shared" si="3"/>
        <v>0</v>
      </c>
      <c r="F129" s="14"/>
      <c r="G129" s="1"/>
      <c r="H129" s="1"/>
      <c r="I129" s="1"/>
      <c r="J129" s="1"/>
      <c r="K129" s="14"/>
      <c r="L129" s="14"/>
      <c r="M129" s="1">
        <f t="shared" si="2"/>
        <v>0</v>
      </c>
      <c r="N129" s="1"/>
    </row>
    <row r="130" spans="1:14" x14ac:dyDescent="0.25">
      <c r="A130" s="13">
        <v>123</v>
      </c>
      <c r="B130" s="14" t="s">
        <v>127</v>
      </c>
      <c r="C130" s="14"/>
      <c r="D130" s="14"/>
      <c r="E130" s="14">
        <f t="shared" si="3"/>
        <v>0</v>
      </c>
      <c r="F130" s="14"/>
      <c r="G130" s="1"/>
      <c r="H130" s="1"/>
      <c r="I130" s="1"/>
      <c r="J130" s="1"/>
      <c r="K130" s="14"/>
      <c r="L130" s="14"/>
      <c r="M130" s="1">
        <f t="shared" si="2"/>
        <v>0</v>
      </c>
      <c r="N130" s="1"/>
    </row>
    <row r="131" spans="1:14" x14ac:dyDescent="0.25">
      <c r="A131" s="13">
        <v>124</v>
      </c>
      <c r="B131" s="14" t="s">
        <v>128</v>
      </c>
      <c r="C131" s="14"/>
      <c r="D131" s="14"/>
      <c r="E131" s="14">
        <f t="shared" si="3"/>
        <v>0</v>
      </c>
      <c r="F131" s="14"/>
      <c r="G131" s="1"/>
      <c r="H131" s="1"/>
      <c r="I131" s="1"/>
      <c r="J131" s="1"/>
      <c r="K131" s="14"/>
      <c r="L131" s="14"/>
      <c r="M131" s="1">
        <f t="shared" si="2"/>
        <v>0</v>
      </c>
      <c r="N131" s="1"/>
    </row>
    <row r="132" spans="1:14" x14ac:dyDescent="0.25">
      <c r="A132" s="13">
        <v>125</v>
      </c>
      <c r="B132" s="14" t="s">
        <v>129</v>
      </c>
      <c r="C132" s="14"/>
      <c r="D132" s="14"/>
      <c r="E132" s="14">
        <f t="shared" si="3"/>
        <v>0</v>
      </c>
      <c r="F132" s="14"/>
      <c r="G132" s="1"/>
      <c r="H132" s="1"/>
      <c r="I132" s="1"/>
      <c r="J132" s="1"/>
      <c r="K132" s="14"/>
      <c r="L132" s="14"/>
      <c r="M132" s="1">
        <f t="shared" si="2"/>
        <v>0</v>
      </c>
      <c r="N132" s="1"/>
    </row>
    <row r="133" spans="1:14" x14ac:dyDescent="0.25">
      <c r="A133" s="13">
        <v>126</v>
      </c>
      <c r="B133" s="14" t="s">
        <v>130</v>
      </c>
      <c r="C133" s="14"/>
      <c r="D133" s="14"/>
      <c r="E133" s="14">
        <f t="shared" si="3"/>
        <v>0</v>
      </c>
      <c r="F133" s="14"/>
      <c r="G133" s="1"/>
      <c r="H133" s="1"/>
      <c r="I133" s="1"/>
      <c r="J133" s="1"/>
      <c r="K133" s="14"/>
      <c r="L133" s="14"/>
      <c r="M133" s="1">
        <f t="shared" si="2"/>
        <v>0</v>
      </c>
      <c r="N133" s="1"/>
    </row>
    <row r="134" spans="1:14" x14ac:dyDescent="0.25">
      <c r="A134" s="13">
        <v>127</v>
      </c>
      <c r="B134" s="14" t="s">
        <v>131</v>
      </c>
      <c r="C134" s="14"/>
      <c r="D134" s="14"/>
      <c r="E134" s="14">
        <f t="shared" si="3"/>
        <v>0</v>
      </c>
      <c r="F134" s="14"/>
      <c r="G134" s="1"/>
      <c r="H134" s="1"/>
      <c r="I134" s="1"/>
      <c r="J134" s="1"/>
      <c r="K134" s="14"/>
      <c r="L134" s="14"/>
      <c r="M134" s="1">
        <f t="shared" si="2"/>
        <v>0</v>
      </c>
      <c r="N134" s="1"/>
    </row>
    <row r="135" spans="1:14" x14ac:dyDescent="0.25">
      <c r="A135" s="13">
        <v>128</v>
      </c>
      <c r="B135" s="14" t="s">
        <v>132</v>
      </c>
      <c r="C135" s="14"/>
      <c r="D135" s="14"/>
      <c r="E135" s="14">
        <f t="shared" si="3"/>
        <v>0</v>
      </c>
      <c r="F135" s="14"/>
      <c r="G135" s="1"/>
      <c r="H135" s="1"/>
      <c r="I135" s="1"/>
      <c r="J135" s="1"/>
      <c r="K135" s="14"/>
      <c r="L135" s="14"/>
      <c r="M135" s="1">
        <f t="shared" si="2"/>
        <v>0</v>
      </c>
      <c r="N135" s="1"/>
    </row>
    <row r="136" spans="1:14" x14ac:dyDescent="0.25">
      <c r="A136" s="13">
        <v>129</v>
      </c>
      <c r="B136" s="14" t="s">
        <v>133</v>
      </c>
      <c r="C136" s="14"/>
      <c r="D136" s="14"/>
      <c r="E136" s="14">
        <f t="shared" si="3"/>
        <v>0</v>
      </c>
      <c r="F136" s="14"/>
      <c r="G136" s="1"/>
      <c r="H136" s="1"/>
      <c r="I136" s="1"/>
      <c r="J136" s="1"/>
      <c r="K136" s="14"/>
      <c r="L136" s="14"/>
      <c r="M136" s="1">
        <f t="shared" ref="M136:M172" si="4">K136+L136</f>
        <v>0</v>
      </c>
      <c r="N136" s="1"/>
    </row>
    <row r="137" spans="1:14" x14ac:dyDescent="0.25">
      <c r="A137" s="13">
        <v>130</v>
      </c>
      <c r="B137" s="14" t="s">
        <v>134</v>
      </c>
      <c r="C137" s="14"/>
      <c r="D137" s="14"/>
      <c r="E137" s="14">
        <f t="shared" ref="E137:E172" si="5">SUM(C137:D137)</f>
        <v>0</v>
      </c>
      <c r="F137" s="14"/>
      <c r="G137" s="1"/>
      <c r="H137" s="1"/>
      <c r="I137" s="1"/>
      <c r="J137" s="1"/>
      <c r="K137" s="14"/>
      <c r="L137" s="14"/>
      <c r="M137" s="1">
        <f t="shared" si="4"/>
        <v>0</v>
      </c>
      <c r="N137" s="1"/>
    </row>
    <row r="138" spans="1:14" x14ac:dyDescent="0.25">
      <c r="A138" s="13">
        <v>131</v>
      </c>
      <c r="B138" s="14" t="s">
        <v>135</v>
      </c>
      <c r="C138" s="14"/>
      <c r="D138" s="14"/>
      <c r="E138" s="14">
        <f t="shared" si="5"/>
        <v>0</v>
      </c>
      <c r="F138" s="14"/>
      <c r="G138" s="1"/>
      <c r="H138" s="1"/>
      <c r="I138" s="1"/>
      <c r="J138" s="1">
        <v>293.22000000000003</v>
      </c>
      <c r="K138" s="14">
        <v>554.17999999999995</v>
      </c>
      <c r="L138" s="14">
        <v>34436.69</v>
      </c>
      <c r="M138" s="1">
        <f t="shared" si="4"/>
        <v>34990.870000000003</v>
      </c>
      <c r="N138" s="1"/>
    </row>
    <row r="139" spans="1:14" x14ac:dyDescent="0.25">
      <c r="A139" s="13">
        <v>132</v>
      </c>
      <c r="B139" s="14" t="s">
        <v>136</v>
      </c>
      <c r="C139" s="14"/>
      <c r="D139" s="14"/>
      <c r="E139" s="14">
        <f t="shared" si="5"/>
        <v>0</v>
      </c>
      <c r="F139" s="14"/>
      <c r="G139" s="1"/>
      <c r="H139" s="1"/>
      <c r="I139" s="1"/>
      <c r="J139" s="1">
        <v>332.98</v>
      </c>
      <c r="K139" s="14">
        <v>629.32000000000005</v>
      </c>
      <c r="L139" s="14"/>
      <c r="M139" s="1">
        <f t="shared" si="4"/>
        <v>629.32000000000005</v>
      </c>
      <c r="N139" s="1"/>
    </row>
    <row r="140" spans="1:14" x14ac:dyDescent="0.25">
      <c r="A140" s="13">
        <v>133</v>
      </c>
      <c r="B140" s="14" t="s">
        <v>137</v>
      </c>
      <c r="C140" s="14"/>
      <c r="D140" s="14"/>
      <c r="E140" s="14">
        <f t="shared" si="5"/>
        <v>0</v>
      </c>
      <c r="F140" s="14"/>
      <c r="G140" s="1"/>
      <c r="H140" s="1"/>
      <c r="I140" s="1"/>
      <c r="J140" s="1">
        <v>255.32</v>
      </c>
      <c r="K140" s="14">
        <v>482.55</v>
      </c>
      <c r="L140" s="14">
        <v>3709.96</v>
      </c>
      <c r="M140" s="1">
        <f t="shared" si="4"/>
        <v>4192.51</v>
      </c>
      <c r="N140" s="1"/>
    </row>
    <row r="141" spans="1:14" x14ac:dyDescent="0.25">
      <c r="A141" s="13">
        <v>134</v>
      </c>
      <c r="B141" s="14" t="s">
        <v>138</v>
      </c>
      <c r="C141" s="14">
        <v>93.04</v>
      </c>
      <c r="D141" s="14"/>
      <c r="E141" s="14">
        <f t="shared" si="5"/>
        <v>93.04</v>
      </c>
      <c r="F141" s="14">
        <v>4010.02</v>
      </c>
      <c r="G141" s="1">
        <v>15276.17</v>
      </c>
      <c r="H141" s="1"/>
      <c r="I141" s="1"/>
      <c r="J141" s="1">
        <v>295.83999999999997</v>
      </c>
      <c r="K141" s="14">
        <v>29431.11</v>
      </c>
      <c r="L141" s="14"/>
      <c r="M141" s="1">
        <f t="shared" si="4"/>
        <v>29431.11</v>
      </c>
      <c r="N141" s="1"/>
    </row>
    <row r="142" spans="1:14" x14ac:dyDescent="0.25">
      <c r="A142" s="13">
        <v>135</v>
      </c>
      <c r="B142" s="14" t="s">
        <v>139</v>
      </c>
      <c r="C142" s="14">
        <v>95.36</v>
      </c>
      <c r="D142" s="14"/>
      <c r="E142" s="14">
        <f t="shared" si="5"/>
        <v>95.36</v>
      </c>
      <c r="F142" s="14">
        <v>4110.0200000000004</v>
      </c>
      <c r="G142" s="1">
        <v>15657.09</v>
      </c>
      <c r="H142" s="1"/>
      <c r="I142" s="1"/>
      <c r="J142" s="1">
        <v>296.24</v>
      </c>
      <c r="K142" s="14">
        <v>30151.8</v>
      </c>
      <c r="L142" s="14"/>
      <c r="M142" s="1">
        <f t="shared" si="4"/>
        <v>30151.8</v>
      </c>
      <c r="N142" s="1"/>
    </row>
    <row r="143" spans="1:14" x14ac:dyDescent="0.25">
      <c r="A143" s="13">
        <v>136</v>
      </c>
      <c r="B143" s="14" t="s">
        <v>140</v>
      </c>
      <c r="C143" s="14">
        <v>26.06</v>
      </c>
      <c r="D143" s="14"/>
      <c r="E143" s="14">
        <f t="shared" si="5"/>
        <v>26.06</v>
      </c>
      <c r="F143" s="14">
        <v>1123.19</v>
      </c>
      <c r="G143" s="1">
        <v>4278.7700000000004</v>
      </c>
      <c r="H143" s="1"/>
      <c r="I143" s="1"/>
      <c r="J143" s="1">
        <v>294.83</v>
      </c>
      <c r="K143" s="14">
        <v>8644.11</v>
      </c>
      <c r="L143" s="14"/>
      <c r="M143" s="1">
        <f t="shared" si="4"/>
        <v>8644.11</v>
      </c>
      <c r="N143" s="1"/>
    </row>
    <row r="144" spans="1:14" x14ac:dyDescent="0.25">
      <c r="A144" s="13">
        <v>137</v>
      </c>
      <c r="B144" s="14" t="s">
        <v>141</v>
      </c>
      <c r="C144" s="14"/>
      <c r="D144" s="14"/>
      <c r="E144" s="14">
        <f t="shared" si="5"/>
        <v>0</v>
      </c>
      <c r="F144" s="14"/>
      <c r="G144" s="1"/>
      <c r="H144" s="1"/>
      <c r="I144" s="1"/>
      <c r="J144" s="1"/>
      <c r="K144" s="14"/>
      <c r="L144" s="14"/>
      <c r="M144" s="1">
        <f t="shared" si="4"/>
        <v>0</v>
      </c>
      <c r="N144" s="1"/>
    </row>
    <row r="145" spans="1:14" x14ac:dyDescent="0.25">
      <c r="A145" s="13">
        <v>138</v>
      </c>
      <c r="B145" s="14" t="s">
        <v>142</v>
      </c>
      <c r="C145" s="14">
        <v>22.9</v>
      </c>
      <c r="D145" s="14"/>
      <c r="E145" s="14">
        <f t="shared" si="5"/>
        <v>22.9</v>
      </c>
      <c r="F145" s="14">
        <v>1210.01</v>
      </c>
      <c r="G145" s="1">
        <v>4480.75</v>
      </c>
      <c r="H145" s="1"/>
      <c r="I145" s="1">
        <v>1056.6300000000001</v>
      </c>
      <c r="J145" s="1"/>
      <c r="K145" s="14">
        <v>9578.08</v>
      </c>
      <c r="L145" s="14"/>
      <c r="M145" s="1">
        <f t="shared" si="4"/>
        <v>9578.08</v>
      </c>
      <c r="N145" s="1"/>
    </row>
    <row r="146" spans="1:14" x14ac:dyDescent="0.25">
      <c r="A146" s="13">
        <v>139</v>
      </c>
      <c r="B146" s="14" t="s">
        <v>143</v>
      </c>
      <c r="C146" s="14"/>
      <c r="D146" s="14"/>
      <c r="E146" s="14">
        <f t="shared" si="5"/>
        <v>0</v>
      </c>
      <c r="F146" s="14"/>
      <c r="G146" s="1"/>
      <c r="H146" s="1"/>
      <c r="I146" s="1"/>
      <c r="J146" s="1"/>
      <c r="K146" s="14"/>
      <c r="L146" s="14"/>
      <c r="M146" s="1">
        <f t="shared" si="4"/>
        <v>0</v>
      </c>
      <c r="N146" s="1"/>
    </row>
    <row r="147" spans="1:14" x14ac:dyDescent="0.25">
      <c r="A147" s="13">
        <v>140</v>
      </c>
      <c r="B147" s="14" t="s">
        <v>144</v>
      </c>
      <c r="C147" s="14"/>
      <c r="D147" s="14"/>
      <c r="E147" s="14">
        <f t="shared" si="5"/>
        <v>0</v>
      </c>
      <c r="F147" s="14"/>
      <c r="G147" s="1"/>
      <c r="H147" s="1"/>
      <c r="I147" s="1"/>
      <c r="J147" s="1"/>
      <c r="K147" s="14"/>
      <c r="L147" s="14"/>
      <c r="M147" s="1">
        <f t="shared" si="4"/>
        <v>0</v>
      </c>
      <c r="N147" s="1"/>
    </row>
    <row r="148" spans="1:14" x14ac:dyDescent="0.25">
      <c r="A148" s="13">
        <v>141</v>
      </c>
      <c r="B148" s="14" t="s">
        <v>145</v>
      </c>
      <c r="C148" s="14"/>
      <c r="D148" s="14"/>
      <c r="E148" s="14">
        <f t="shared" si="5"/>
        <v>0</v>
      </c>
      <c r="F148" s="14"/>
      <c r="G148" s="1"/>
      <c r="H148" s="1"/>
      <c r="I148" s="1"/>
      <c r="J148" s="1"/>
      <c r="K148" s="14"/>
      <c r="L148" s="14"/>
      <c r="M148" s="1">
        <f t="shared" si="4"/>
        <v>0</v>
      </c>
      <c r="N148" s="1"/>
    </row>
    <row r="149" spans="1:14" x14ac:dyDescent="0.25">
      <c r="A149" s="13">
        <v>142</v>
      </c>
      <c r="B149" s="14" t="s">
        <v>146</v>
      </c>
      <c r="C149" s="14"/>
      <c r="D149" s="14"/>
      <c r="E149" s="14">
        <f t="shared" si="5"/>
        <v>0</v>
      </c>
      <c r="F149" s="14"/>
      <c r="G149" s="1"/>
      <c r="H149" s="1"/>
      <c r="I149" s="1"/>
      <c r="J149" s="1"/>
      <c r="K149" s="14"/>
      <c r="L149" s="14"/>
      <c r="M149" s="1">
        <f t="shared" si="4"/>
        <v>0</v>
      </c>
      <c r="N149" s="1"/>
    </row>
    <row r="150" spans="1:14" x14ac:dyDescent="0.25">
      <c r="A150" s="13">
        <v>143</v>
      </c>
      <c r="B150" s="14" t="s">
        <v>147</v>
      </c>
      <c r="C150" s="14"/>
      <c r="D150" s="14">
        <v>0.5</v>
      </c>
      <c r="E150" s="14">
        <f t="shared" si="5"/>
        <v>0.5</v>
      </c>
      <c r="F150" s="14">
        <v>21.55</v>
      </c>
      <c r="G150" s="1">
        <v>88.41</v>
      </c>
      <c r="H150" s="1"/>
      <c r="I150" s="1">
        <v>422.65</v>
      </c>
      <c r="J150" s="1"/>
      <c r="K150" s="14">
        <v>610.87</v>
      </c>
      <c r="L150" s="14"/>
      <c r="M150" s="1">
        <f t="shared" si="4"/>
        <v>610.87</v>
      </c>
      <c r="N150" s="1"/>
    </row>
    <row r="151" spans="1:14" x14ac:dyDescent="0.25">
      <c r="A151" s="13">
        <v>144</v>
      </c>
      <c r="B151" s="14" t="s">
        <v>148</v>
      </c>
      <c r="C151" s="14"/>
      <c r="D151" s="14"/>
      <c r="E151" s="14">
        <f t="shared" si="5"/>
        <v>0</v>
      </c>
      <c r="F151" s="14"/>
      <c r="G151" s="1"/>
      <c r="H151" s="1"/>
      <c r="I151" s="1"/>
      <c r="J151" s="1"/>
      <c r="K151" s="14"/>
      <c r="L151" s="14"/>
      <c r="M151" s="1">
        <f t="shared" si="4"/>
        <v>0</v>
      </c>
      <c r="N151" s="1"/>
    </row>
    <row r="152" spans="1:14" x14ac:dyDescent="0.25">
      <c r="A152" s="13">
        <v>145</v>
      </c>
      <c r="B152" s="14" t="s">
        <v>149</v>
      </c>
      <c r="C152" s="14">
        <v>65.08</v>
      </c>
      <c r="D152" s="14">
        <v>0.4</v>
      </c>
      <c r="E152" s="14">
        <f t="shared" si="5"/>
        <v>65.48</v>
      </c>
      <c r="F152" s="14">
        <v>3493.24</v>
      </c>
      <c r="G152" s="1">
        <v>12876.75</v>
      </c>
      <c r="H152" s="1"/>
      <c r="I152" s="1">
        <v>7185.05</v>
      </c>
      <c r="J152" s="1"/>
      <c r="K152" s="14">
        <v>31881.360000000001</v>
      </c>
      <c r="L152" s="14">
        <f>2684.96+965.61</f>
        <v>3650.57</v>
      </c>
      <c r="M152" s="1">
        <f t="shared" si="4"/>
        <v>35531.93</v>
      </c>
      <c r="N152" s="1"/>
    </row>
    <row r="153" spans="1:14" x14ac:dyDescent="0.25">
      <c r="A153" s="13">
        <v>146</v>
      </c>
      <c r="B153" s="14" t="s">
        <v>150</v>
      </c>
      <c r="C153" s="14"/>
      <c r="D153" s="14"/>
      <c r="E153" s="14">
        <f t="shared" si="5"/>
        <v>0</v>
      </c>
      <c r="F153" s="14"/>
      <c r="G153" s="1"/>
      <c r="H153" s="1"/>
      <c r="I153" s="1"/>
      <c r="J153" s="1"/>
      <c r="K153" s="14"/>
      <c r="L153" s="14"/>
      <c r="M153" s="1">
        <f t="shared" si="4"/>
        <v>0</v>
      </c>
      <c r="N153" s="1"/>
    </row>
    <row r="154" spans="1:14" x14ac:dyDescent="0.25">
      <c r="A154" s="13">
        <v>147</v>
      </c>
      <c r="B154" s="14" t="s">
        <v>151</v>
      </c>
      <c r="C154" s="14">
        <v>51.16</v>
      </c>
      <c r="D154" s="14">
        <v>0.3</v>
      </c>
      <c r="E154" s="14">
        <f t="shared" si="5"/>
        <v>51.459999999999994</v>
      </c>
      <c r="F154" s="14">
        <v>2964.74</v>
      </c>
      <c r="G154" s="1">
        <v>10544.36</v>
      </c>
      <c r="H154" s="1"/>
      <c r="I154" s="1">
        <v>1690.6</v>
      </c>
      <c r="J154" s="1"/>
      <c r="K154" s="14">
        <v>21703.97</v>
      </c>
      <c r="L154" s="14"/>
      <c r="M154" s="1">
        <f t="shared" si="4"/>
        <v>21703.97</v>
      </c>
      <c r="N154" s="1"/>
    </row>
    <row r="155" spans="1:14" x14ac:dyDescent="0.25">
      <c r="A155" s="13">
        <v>148</v>
      </c>
      <c r="B155" s="14" t="s">
        <v>152</v>
      </c>
      <c r="C155" s="14"/>
      <c r="D155" s="14"/>
      <c r="E155" s="14">
        <f t="shared" si="5"/>
        <v>0</v>
      </c>
      <c r="F155" s="14"/>
      <c r="G155" s="1"/>
      <c r="H155" s="1"/>
      <c r="I155" s="1"/>
      <c r="J155" s="1"/>
      <c r="K155" s="14"/>
      <c r="L155" s="14"/>
      <c r="M155" s="1">
        <f t="shared" si="4"/>
        <v>0</v>
      </c>
      <c r="N155" s="1"/>
    </row>
    <row r="156" spans="1:14" x14ac:dyDescent="0.25">
      <c r="A156" s="13">
        <v>149</v>
      </c>
      <c r="B156" s="14" t="s">
        <v>153</v>
      </c>
      <c r="C156" s="14">
        <v>75.56</v>
      </c>
      <c r="D156" s="14">
        <v>0.3</v>
      </c>
      <c r="E156" s="14">
        <f t="shared" si="5"/>
        <v>75.86</v>
      </c>
      <c r="F156" s="14">
        <v>4575.32</v>
      </c>
      <c r="G156" s="1">
        <v>15940.42</v>
      </c>
      <c r="H156" s="1"/>
      <c r="I156" s="1">
        <v>5494.45</v>
      </c>
      <c r="J156" s="1"/>
      <c r="K156" s="14">
        <v>35896.57</v>
      </c>
      <c r="L156" s="14">
        <v>2758.76</v>
      </c>
      <c r="M156" s="1">
        <f t="shared" si="4"/>
        <v>38655.33</v>
      </c>
      <c r="N156" s="1"/>
    </row>
    <row r="157" spans="1:14" x14ac:dyDescent="0.25">
      <c r="A157" s="13">
        <v>150</v>
      </c>
      <c r="B157" s="14" t="s">
        <v>154</v>
      </c>
      <c r="C157" s="14">
        <v>75.64</v>
      </c>
      <c r="D157" s="14">
        <v>0.3</v>
      </c>
      <c r="E157" s="14">
        <f t="shared" si="5"/>
        <v>75.94</v>
      </c>
      <c r="F157" s="14">
        <v>4495.84</v>
      </c>
      <c r="G157" s="1">
        <v>15794.1</v>
      </c>
      <c r="H157" s="1"/>
      <c r="I157" s="1">
        <v>1690.6</v>
      </c>
      <c r="J157" s="1"/>
      <c r="K157" s="14">
        <v>31625.98</v>
      </c>
      <c r="L157" s="14"/>
      <c r="M157" s="1">
        <f t="shared" si="4"/>
        <v>31625.98</v>
      </c>
      <c r="N157" s="1"/>
    </row>
    <row r="158" spans="1:14" x14ac:dyDescent="0.25">
      <c r="A158" s="13">
        <v>151</v>
      </c>
      <c r="B158" s="14" t="s">
        <v>155</v>
      </c>
      <c r="C158" s="14">
        <v>90.83</v>
      </c>
      <c r="D158" s="14">
        <v>0.3</v>
      </c>
      <c r="E158" s="14">
        <f t="shared" si="5"/>
        <v>91.13</v>
      </c>
      <c r="F158" s="14">
        <v>4506.6899999999996</v>
      </c>
      <c r="G158" s="1">
        <v>17234.009999999998</v>
      </c>
      <c r="H158" s="1"/>
      <c r="I158" s="1">
        <v>3381.2</v>
      </c>
      <c r="J158" s="1"/>
      <c r="K158" s="14">
        <v>36122.54</v>
      </c>
      <c r="L158" s="14">
        <v>147.47</v>
      </c>
      <c r="M158" s="1">
        <f t="shared" si="4"/>
        <v>36270.01</v>
      </c>
      <c r="N158" s="1"/>
    </row>
    <row r="159" spans="1:14" x14ac:dyDescent="0.25">
      <c r="A159" s="13">
        <v>152</v>
      </c>
      <c r="B159" s="14" t="s">
        <v>156</v>
      </c>
      <c r="C159" s="14"/>
      <c r="D159" s="14"/>
      <c r="E159" s="14">
        <f t="shared" si="5"/>
        <v>0</v>
      </c>
      <c r="F159" s="14"/>
      <c r="G159" s="1"/>
      <c r="H159" s="1"/>
      <c r="I159" s="1"/>
      <c r="J159" s="1"/>
      <c r="K159" s="14"/>
      <c r="L159" s="14"/>
      <c r="M159" s="1">
        <f t="shared" si="4"/>
        <v>0</v>
      </c>
      <c r="N159" s="1"/>
    </row>
    <row r="160" spans="1:14" x14ac:dyDescent="0.25">
      <c r="A160" s="13">
        <v>153</v>
      </c>
      <c r="B160" s="14" t="s">
        <v>157</v>
      </c>
      <c r="C160" s="14"/>
      <c r="D160" s="14"/>
      <c r="E160" s="14">
        <f t="shared" si="5"/>
        <v>0</v>
      </c>
      <c r="F160" s="14"/>
      <c r="G160" s="1"/>
      <c r="H160" s="1"/>
      <c r="I160" s="1"/>
      <c r="J160" s="1"/>
      <c r="K160" s="14"/>
      <c r="L160" s="14"/>
      <c r="M160" s="1">
        <f t="shared" si="4"/>
        <v>0</v>
      </c>
      <c r="N160" s="1"/>
    </row>
    <row r="161" spans="1:14" x14ac:dyDescent="0.25">
      <c r="A161" s="13">
        <v>154</v>
      </c>
      <c r="B161" s="14" t="s">
        <v>158</v>
      </c>
      <c r="C161" s="14"/>
      <c r="D161" s="14"/>
      <c r="E161" s="14">
        <f t="shared" si="5"/>
        <v>0</v>
      </c>
      <c r="F161" s="14"/>
      <c r="G161" s="1"/>
      <c r="H161" s="1"/>
      <c r="I161" s="1"/>
      <c r="J161" s="1"/>
      <c r="K161" s="14"/>
      <c r="L161" s="14"/>
      <c r="M161" s="1">
        <f t="shared" si="4"/>
        <v>0</v>
      </c>
      <c r="N161" s="1"/>
    </row>
    <row r="162" spans="1:14" x14ac:dyDescent="0.25">
      <c r="A162" s="13">
        <v>155</v>
      </c>
      <c r="B162" s="14" t="s">
        <v>159</v>
      </c>
      <c r="C162" s="14"/>
      <c r="D162" s="14"/>
      <c r="E162" s="14">
        <f t="shared" si="5"/>
        <v>0</v>
      </c>
      <c r="F162" s="14"/>
      <c r="G162" s="1"/>
      <c r="H162" s="1"/>
      <c r="I162" s="1"/>
      <c r="J162" s="1"/>
      <c r="K162" s="14"/>
      <c r="L162" s="14"/>
      <c r="M162" s="1">
        <f t="shared" si="4"/>
        <v>0</v>
      </c>
      <c r="N162" s="1"/>
    </row>
    <row r="163" spans="1:14" x14ac:dyDescent="0.25">
      <c r="A163" s="13">
        <v>156</v>
      </c>
      <c r="B163" s="14" t="s">
        <v>160</v>
      </c>
      <c r="C163" s="14">
        <v>2.4</v>
      </c>
      <c r="D163" s="14">
        <v>3.4</v>
      </c>
      <c r="E163" s="14">
        <f t="shared" si="5"/>
        <v>5.8</v>
      </c>
      <c r="F163" s="14">
        <v>1206.3599999999999</v>
      </c>
      <c r="G163" s="1">
        <v>2729.85</v>
      </c>
      <c r="H163" s="1"/>
      <c r="I163" s="1">
        <v>3381.2</v>
      </c>
      <c r="J163" s="1"/>
      <c r="K163" s="14">
        <v>8709.68</v>
      </c>
      <c r="L163" s="14"/>
      <c r="M163" s="1">
        <f t="shared" si="4"/>
        <v>8709.68</v>
      </c>
      <c r="N163" s="1">
        <v>132.91</v>
      </c>
    </row>
    <row r="164" spans="1:14" x14ac:dyDescent="0.25">
      <c r="A164" s="13">
        <v>157</v>
      </c>
      <c r="B164" s="14" t="s">
        <v>161</v>
      </c>
      <c r="C164" s="14">
        <v>22.08</v>
      </c>
      <c r="D164" s="14">
        <v>1.4</v>
      </c>
      <c r="E164" s="14">
        <f t="shared" si="5"/>
        <v>23.479999999999997</v>
      </c>
      <c r="F164" s="14">
        <v>3153.64</v>
      </c>
      <c r="G164" s="1">
        <v>7703.18</v>
      </c>
      <c r="H164" s="1"/>
      <c r="I164" s="1">
        <v>5917.1</v>
      </c>
      <c r="J164" s="1"/>
      <c r="K164" s="14">
        <v>20771.97</v>
      </c>
      <c r="L164" s="14"/>
      <c r="M164" s="1">
        <f t="shared" si="4"/>
        <v>20771.97</v>
      </c>
      <c r="N164" s="1"/>
    </row>
    <row r="165" spans="1:14" x14ac:dyDescent="0.25">
      <c r="A165" s="13">
        <v>158</v>
      </c>
      <c r="B165" s="14" t="s">
        <v>162</v>
      </c>
      <c r="C165" s="14"/>
      <c r="D165" s="14"/>
      <c r="E165" s="14">
        <f t="shared" si="5"/>
        <v>0</v>
      </c>
      <c r="F165" s="14"/>
      <c r="G165" s="1"/>
      <c r="H165" s="1"/>
      <c r="I165" s="1"/>
      <c r="J165" s="1"/>
      <c r="K165" s="14"/>
      <c r="L165" s="14"/>
      <c r="M165" s="1">
        <f t="shared" si="4"/>
        <v>0</v>
      </c>
      <c r="N165" s="1"/>
    </row>
    <row r="166" spans="1:14" x14ac:dyDescent="0.25">
      <c r="A166" s="13">
        <v>159</v>
      </c>
      <c r="B166" s="14" t="s">
        <v>163</v>
      </c>
      <c r="C166" s="14">
        <v>0.4</v>
      </c>
      <c r="D166" s="14"/>
      <c r="E166" s="14">
        <f t="shared" si="5"/>
        <v>0.4</v>
      </c>
      <c r="F166" s="14">
        <v>17.239999999999998</v>
      </c>
      <c r="G166" s="1">
        <v>70.73</v>
      </c>
      <c r="H166" s="1"/>
      <c r="I166" s="1"/>
      <c r="J166" s="1"/>
      <c r="K166" s="14">
        <v>133.68</v>
      </c>
      <c r="L166" s="14"/>
      <c r="M166" s="1">
        <f t="shared" si="4"/>
        <v>133.68</v>
      </c>
      <c r="N166" s="1"/>
    </row>
    <row r="167" spans="1:14" x14ac:dyDescent="0.25">
      <c r="A167" s="13">
        <v>160</v>
      </c>
      <c r="B167" s="14" t="s">
        <v>164</v>
      </c>
      <c r="C167" s="14"/>
      <c r="D167" s="14"/>
      <c r="E167" s="14">
        <f t="shared" si="5"/>
        <v>0</v>
      </c>
      <c r="F167" s="14"/>
      <c r="G167" s="1"/>
      <c r="H167" s="1"/>
      <c r="I167" s="1"/>
      <c r="J167" s="1"/>
      <c r="K167" s="14"/>
      <c r="L167" s="14"/>
      <c r="M167" s="1">
        <f t="shared" si="4"/>
        <v>0</v>
      </c>
      <c r="N167" s="1"/>
    </row>
    <row r="168" spans="1:14" x14ac:dyDescent="0.25">
      <c r="A168" s="13">
        <v>161</v>
      </c>
      <c r="B168" s="14" t="s">
        <v>198</v>
      </c>
      <c r="C168" s="14">
        <v>6.62</v>
      </c>
      <c r="D168" s="14"/>
      <c r="E168" s="14">
        <f t="shared" si="5"/>
        <v>6.62</v>
      </c>
      <c r="F168" s="14">
        <v>285.32</v>
      </c>
      <c r="G168" s="1">
        <v>836.1</v>
      </c>
      <c r="H168" s="1"/>
      <c r="I168" s="1">
        <v>422.65</v>
      </c>
      <c r="J168" s="1"/>
      <c r="K168" s="14">
        <v>2024.01</v>
      </c>
      <c r="L168" s="14"/>
      <c r="M168" s="1">
        <f t="shared" si="4"/>
        <v>2024.01</v>
      </c>
      <c r="N168" s="1"/>
    </row>
    <row r="169" spans="1:14" x14ac:dyDescent="0.25">
      <c r="A169" s="13">
        <v>162</v>
      </c>
      <c r="B169" s="14" t="s">
        <v>165</v>
      </c>
      <c r="C169" s="14">
        <v>6.52</v>
      </c>
      <c r="D169" s="14"/>
      <c r="E169" s="14">
        <f t="shared" si="5"/>
        <v>6.52</v>
      </c>
      <c r="F169" s="14">
        <v>281.01</v>
      </c>
      <c r="G169" s="1">
        <v>823.47</v>
      </c>
      <c r="H169" s="1"/>
      <c r="I169" s="1">
        <v>422.65</v>
      </c>
      <c r="J169" s="1"/>
      <c r="K169" s="14">
        <v>2000.14</v>
      </c>
      <c r="L169" s="14"/>
      <c r="M169" s="1">
        <f t="shared" si="4"/>
        <v>2000.14</v>
      </c>
      <c r="N169" s="1"/>
    </row>
    <row r="170" spans="1:14" x14ac:dyDescent="0.25">
      <c r="A170" s="13">
        <v>163</v>
      </c>
      <c r="B170" s="14" t="s">
        <v>166</v>
      </c>
      <c r="C170" s="14"/>
      <c r="D170" s="14"/>
      <c r="E170" s="14">
        <f t="shared" si="5"/>
        <v>0</v>
      </c>
      <c r="F170" s="14"/>
      <c r="G170" s="1"/>
      <c r="H170" s="1"/>
      <c r="I170" s="1"/>
      <c r="J170" s="1"/>
      <c r="K170" s="14"/>
      <c r="L170" s="14"/>
      <c r="M170" s="1">
        <f t="shared" si="4"/>
        <v>0</v>
      </c>
      <c r="N170" s="1"/>
    </row>
    <row r="171" spans="1:14" x14ac:dyDescent="0.25">
      <c r="A171" s="13">
        <v>164</v>
      </c>
      <c r="B171" s="14" t="s">
        <v>167</v>
      </c>
      <c r="C171" s="14">
        <v>7.44</v>
      </c>
      <c r="D171" s="14">
        <v>3.4</v>
      </c>
      <c r="E171" s="14">
        <f t="shared" si="5"/>
        <v>10.84</v>
      </c>
      <c r="F171" s="14">
        <v>467.2</v>
      </c>
      <c r="G171" s="1">
        <v>1916.72</v>
      </c>
      <c r="H171" s="1"/>
      <c r="I171" s="1">
        <v>3803.85</v>
      </c>
      <c r="J171" s="1"/>
      <c r="K171" s="14">
        <v>7616.66</v>
      </c>
      <c r="L171" s="14"/>
      <c r="M171" s="1">
        <f t="shared" si="4"/>
        <v>7616.66</v>
      </c>
      <c r="N171" s="1"/>
    </row>
    <row r="172" spans="1:14" x14ac:dyDescent="0.25">
      <c r="A172" s="13">
        <v>165</v>
      </c>
      <c r="B172" s="14" t="s">
        <v>168</v>
      </c>
      <c r="C172" s="14"/>
      <c r="D172" s="14"/>
      <c r="E172" s="14">
        <f t="shared" si="5"/>
        <v>0</v>
      </c>
      <c r="F172" s="14"/>
      <c r="G172" s="1"/>
      <c r="H172" s="1"/>
      <c r="I172" s="1"/>
      <c r="J172" s="1"/>
      <c r="K172" s="14"/>
      <c r="L172" s="14"/>
      <c r="M172" s="1">
        <f t="shared" si="4"/>
        <v>0</v>
      </c>
      <c r="N172" s="1"/>
    </row>
    <row r="173" spans="1:14" x14ac:dyDescent="0.25">
      <c r="A173" s="14"/>
      <c r="B173" s="14"/>
      <c r="C173" s="14"/>
      <c r="D173" s="14"/>
      <c r="E173" s="14"/>
      <c r="F173" s="14"/>
      <c r="G173" s="1"/>
      <c r="H173" s="1"/>
      <c r="I173" s="1"/>
      <c r="J173" s="1"/>
      <c r="K173" s="14"/>
      <c r="L173" s="14"/>
      <c r="M173" s="1"/>
      <c r="N173" s="1"/>
    </row>
    <row r="174" spans="1:14" x14ac:dyDescent="0.25">
      <c r="A174" s="14"/>
      <c r="B174" s="14" t="s">
        <v>169</v>
      </c>
      <c r="C174" s="14">
        <f>SUM(C8:C173)</f>
        <v>992.93000000000006</v>
      </c>
      <c r="D174" s="14">
        <f t="shared" ref="D174:N174" si="6">SUM(D8:D173)</f>
        <v>27.3</v>
      </c>
      <c r="E174" s="18">
        <f t="shared" si="6"/>
        <v>1021.23</v>
      </c>
      <c r="F174" s="14">
        <f t="shared" si="6"/>
        <v>73960.94</v>
      </c>
      <c r="G174" s="11">
        <f t="shared" si="6"/>
        <v>224625.68000000002</v>
      </c>
      <c r="H174" s="14">
        <f t="shared" si="6"/>
        <v>0</v>
      </c>
      <c r="I174" s="14">
        <f t="shared" si="6"/>
        <v>49450.05999999999</v>
      </c>
      <c r="J174" s="14">
        <f t="shared" si="6"/>
        <v>5671.76</v>
      </c>
      <c r="K174" s="18">
        <f t="shared" si="6"/>
        <v>487184.73</v>
      </c>
      <c r="L174" s="14">
        <f t="shared" si="6"/>
        <v>67001.399999999994</v>
      </c>
      <c r="M174" s="11">
        <f t="shared" si="6"/>
        <v>554186.13000000024</v>
      </c>
      <c r="N174" s="1">
        <f t="shared" si="6"/>
        <v>200.95999999999998</v>
      </c>
    </row>
    <row r="175" spans="1:14" x14ac:dyDescent="0.25">
      <c r="E175" s="22"/>
      <c r="G175" s="17"/>
      <c r="H175" s="17"/>
      <c r="I175" s="17"/>
      <c r="J175" s="17"/>
      <c r="K175" s="21"/>
    </row>
    <row r="179" spans="2:8" x14ac:dyDescent="0.25">
      <c r="B179" t="s">
        <v>199</v>
      </c>
      <c r="H179" t="s">
        <v>200</v>
      </c>
    </row>
    <row r="180" spans="2:8" x14ac:dyDescent="0.25">
      <c r="B180" t="s">
        <v>201</v>
      </c>
      <c r="H180" t="s">
        <v>202</v>
      </c>
    </row>
  </sheetData>
  <mergeCells count="2">
    <mergeCell ref="A1:N1"/>
    <mergeCell ref="C3:E3"/>
  </mergeCells>
  <printOptions horizontalCentered="1"/>
  <pageMargins left="0" right="0" top="0" bottom="0" header="0" footer="0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0"/>
  <sheetViews>
    <sheetView workbookViewId="0">
      <pane xSplit="2" ySplit="7" topLeftCell="C163" activePane="bottomRight" state="frozen"/>
      <selection pane="topRight" activeCell="C1" sqref="C1"/>
      <selection pane="bottomLeft" activeCell="A8" sqref="A8"/>
      <selection pane="bottomRight" activeCell="M14" sqref="M14"/>
    </sheetView>
  </sheetViews>
  <sheetFormatPr defaultRowHeight="15" x14ac:dyDescent="0.25"/>
  <cols>
    <col min="1" max="1" width="4.7109375" customWidth="1"/>
    <col min="2" max="2" width="36.42578125" customWidth="1"/>
    <col min="3" max="3" width="7.140625" customWidth="1"/>
    <col min="4" max="4" width="6.42578125" customWidth="1"/>
    <col min="5" max="5" width="6.28515625" customWidth="1"/>
    <col min="7" max="7" width="9.85546875" customWidth="1"/>
    <col min="8" max="8" width="6.140625" customWidth="1"/>
    <col min="10" max="10" width="8.5703125" customWidth="1"/>
    <col min="11" max="11" width="9.5703125" customWidth="1"/>
    <col min="12" max="12" width="9.42578125" customWidth="1"/>
    <col min="13" max="13" width="10" customWidth="1"/>
    <col min="14" max="14" width="8" customWidth="1"/>
  </cols>
  <sheetData>
    <row r="1" spans="1:14" x14ac:dyDescent="0.25">
      <c r="A1" s="43" t="s">
        <v>228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3" spans="1:14" x14ac:dyDescent="0.25">
      <c r="A3" s="8" t="s">
        <v>0</v>
      </c>
      <c r="B3" s="3" t="s">
        <v>1</v>
      </c>
      <c r="C3" s="40" t="s">
        <v>170</v>
      </c>
      <c r="D3" s="41"/>
      <c r="E3" s="42"/>
      <c r="F3" s="5" t="s">
        <v>171</v>
      </c>
      <c r="G3" s="5" t="s">
        <v>172</v>
      </c>
      <c r="H3" s="5" t="s">
        <v>203</v>
      </c>
      <c r="I3" s="5" t="s">
        <v>203</v>
      </c>
      <c r="J3" s="5" t="s">
        <v>174</v>
      </c>
      <c r="K3" s="5" t="s">
        <v>175</v>
      </c>
      <c r="L3" s="5"/>
      <c r="M3" s="5" t="s">
        <v>175</v>
      </c>
      <c r="N3" s="5" t="s">
        <v>176</v>
      </c>
    </row>
    <row r="4" spans="1:14" x14ac:dyDescent="0.25">
      <c r="A4" s="9" t="s">
        <v>2</v>
      </c>
      <c r="B4" s="4"/>
      <c r="C4" s="5" t="s">
        <v>177</v>
      </c>
      <c r="D4" s="5" t="s">
        <v>178</v>
      </c>
      <c r="E4" s="5" t="s">
        <v>179</v>
      </c>
      <c r="F4" s="6" t="s">
        <v>180</v>
      </c>
      <c r="G4" s="6" t="s">
        <v>181</v>
      </c>
      <c r="H4" s="6" t="s">
        <v>182</v>
      </c>
      <c r="I4" s="6" t="s">
        <v>183</v>
      </c>
      <c r="J4" s="6" t="s">
        <v>184</v>
      </c>
      <c r="K4" s="6" t="s">
        <v>185</v>
      </c>
      <c r="L4" s="6" t="s">
        <v>186</v>
      </c>
      <c r="M4" s="6" t="s">
        <v>185</v>
      </c>
      <c r="N4" s="6" t="s">
        <v>180</v>
      </c>
    </row>
    <row r="5" spans="1:14" x14ac:dyDescent="0.25">
      <c r="A5" s="9"/>
      <c r="B5" s="4"/>
      <c r="C5" s="6" t="s">
        <v>187</v>
      </c>
      <c r="D5" s="6" t="s">
        <v>188</v>
      </c>
      <c r="E5" s="6"/>
      <c r="F5" s="6" t="s">
        <v>189</v>
      </c>
      <c r="G5" s="6" t="s">
        <v>190</v>
      </c>
      <c r="H5" s="6" t="s">
        <v>191</v>
      </c>
      <c r="I5" s="6" t="s">
        <v>204</v>
      </c>
      <c r="J5" s="6" t="s">
        <v>193</v>
      </c>
      <c r="K5" s="6" t="s">
        <v>194</v>
      </c>
      <c r="L5" s="6"/>
      <c r="M5" s="6" t="s">
        <v>194</v>
      </c>
      <c r="N5" s="6" t="s">
        <v>195</v>
      </c>
    </row>
    <row r="6" spans="1:14" x14ac:dyDescent="0.25">
      <c r="A6" s="10"/>
      <c r="B6" s="2"/>
      <c r="C6" s="7"/>
      <c r="D6" s="7"/>
      <c r="E6" s="7"/>
      <c r="F6" s="7" t="s">
        <v>190</v>
      </c>
      <c r="G6" s="7"/>
      <c r="H6" s="7"/>
      <c r="I6" s="7" t="s">
        <v>190</v>
      </c>
      <c r="J6" s="7" t="s">
        <v>190</v>
      </c>
      <c r="K6" s="7" t="s">
        <v>190</v>
      </c>
      <c r="L6" s="7"/>
      <c r="M6" s="7" t="s">
        <v>190</v>
      </c>
      <c r="N6" s="7" t="s">
        <v>190</v>
      </c>
    </row>
    <row r="7" spans="1:14" x14ac:dyDescent="0.25">
      <c r="A7" s="2"/>
      <c r="B7" s="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x14ac:dyDescent="0.25">
      <c r="A8" s="13">
        <v>1</v>
      </c>
      <c r="B8" s="14" t="s">
        <v>3</v>
      </c>
      <c r="C8" s="14">
        <v>0.5</v>
      </c>
      <c r="D8" s="14"/>
      <c r="E8" s="14">
        <f>SUM(C8:D8)</f>
        <v>0.5</v>
      </c>
      <c r="F8" s="14">
        <v>398.82</v>
      </c>
      <c r="G8" s="14">
        <v>793.25</v>
      </c>
      <c r="H8" s="14"/>
      <c r="I8" s="14"/>
      <c r="J8" s="14"/>
      <c r="K8" s="14">
        <v>1499.24</v>
      </c>
      <c r="L8" s="1"/>
      <c r="M8" s="1">
        <f>K8+L8</f>
        <v>1499.24</v>
      </c>
      <c r="N8" s="1"/>
    </row>
    <row r="9" spans="1:14" x14ac:dyDescent="0.25">
      <c r="A9" s="13">
        <v>2</v>
      </c>
      <c r="B9" s="14" t="s">
        <v>4</v>
      </c>
      <c r="C9" s="14">
        <v>0.5</v>
      </c>
      <c r="D9" s="14"/>
      <c r="E9" s="14">
        <f t="shared" ref="E9:E71" si="0">SUM(C9:D9)</f>
        <v>0.5</v>
      </c>
      <c r="F9" s="14">
        <v>288.82</v>
      </c>
      <c r="G9" s="14">
        <v>580.38</v>
      </c>
      <c r="H9" s="14"/>
      <c r="I9" s="14"/>
      <c r="J9" s="14"/>
      <c r="K9" s="14">
        <v>1096.9100000000001</v>
      </c>
      <c r="L9" s="1"/>
      <c r="M9" s="1">
        <f t="shared" ref="M9:M71" si="1">K9+L9</f>
        <v>1096.9100000000001</v>
      </c>
      <c r="N9" s="1"/>
    </row>
    <row r="10" spans="1:14" x14ac:dyDescent="0.25">
      <c r="A10" s="13">
        <v>3</v>
      </c>
      <c r="B10" s="14" t="s">
        <v>5</v>
      </c>
      <c r="C10" s="14"/>
      <c r="D10" s="14">
        <v>1</v>
      </c>
      <c r="E10" s="14">
        <f t="shared" si="0"/>
        <v>1</v>
      </c>
      <c r="F10" s="14">
        <v>261.81</v>
      </c>
      <c r="G10" s="14">
        <v>549.54999999999995</v>
      </c>
      <c r="H10" s="14"/>
      <c r="I10" s="14"/>
      <c r="J10" s="17"/>
      <c r="K10" s="14">
        <v>1038.6500000000001</v>
      </c>
      <c r="L10" s="1">
        <f>2980.29+54.75</f>
        <v>3035.04</v>
      </c>
      <c r="M10" s="1">
        <f t="shared" si="1"/>
        <v>4073.69</v>
      </c>
      <c r="N10" s="1"/>
    </row>
    <row r="11" spans="1:14" x14ac:dyDescent="0.25">
      <c r="A11" s="13">
        <v>4</v>
      </c>
      <c r="B11" s="14" t="s">
        <v>6</v>
      </c>
      <c r="C11" s="14"/>
      <c r="D11" s="14"/>
      <c r="E11" s="14">
        <f t="shared" si="0"/>
        <v>0</v>
      </c>
      <c r="F11" s="14"/>
      <c r="G11" s="14"/>
      <c r="H11" s="14"/>
      <c r="I11" s="14"/>
      <c r="J11" s="14"/>
      <c r="K11" s="14"/>
      <c r="L11" s="1"/>
      <c r="M11" s="1">
        <f t="shared" si="1"/>
        <v>0</v>
      </c>
      <c r="N11" s="1"/>
    </row>
    <row r="12" spans="1:14" x14ac:dyDescent="0.25">
      <c r="A12" s="13">
        <v>5</v>
      </c>
      <c r="B12" s="14" t="s">
        <v>7</v>
      </c>
      <c r="C12" s="14"/>
      <c r="D12" s="14"/>
      <c r="E12" s="14">
        <f t="shared" si="0"/>
        <v>0</v>
      </c>
      <c r="F12" s="14"/>
      <c r="G12" s="14"/>
      <c r="H12" s="14"/>
      <c r="I12" s="14"/>
      <c r="J12" s="14"/>
      <c r="K12" s="14"/>
      <c r="L12" s="1"/>
      <c r="M12" s="1">
        <f t="shared" si="1"/>
        <v>0</v>
      </c>
      <c r="N12" s="1"/>
    </row>
    <row r="13" spans="1:14" x14ac:dyDescent="0.25">
      <c r="A13" s="13">
        <v>6</v>
      </c>
      <c r="B13" s="14" t="s">
        <v>8</v>
      </c>
      <c r="C13" s="14"/>
      <c r="D13" s="14"/>
      <c r="E13" s="14">
        <f t="shared" si="0"/>
        <v>0</v>
      </c>
      <c r="F13" s="14"/>
      <c r="G13" s="14"/>
      <c r="H13" s="14"/>
      <c r="I13" s="14"/>
      <c r="J13" s="14"/>
      <c r="K13" s="14"/>
      <c r="L13" s="1"/>
      <c r="M13" s="1">
        <f t="shared" si="1"/>
        <v>0</v>
      </c>
      <c r="N13" s="1"/>
    </row>
    <row r="14" spans="1:14" x14ac:dyDescent="0.25">
      <c r="A14" s="13">
        <v>7</v>
      </c>
      <c r="B14" s="14" t="s">
        <v>9</v>
      </c>
      <c r="C14" s="14">
        <v>2.5</v>
      </c>
      <c r="D14" s="14">
        <v>0.7</v>
      </c>
      <c r="E14" s="14">
        <f t="shared" si="0"/>
        <v>3.2</v>
      </c>
      <c r="F14" s="14">
        <v>1260.53</v>
      </c>
      <c r="G14" s="14">
        <v>2697.9</v>
      </c>
      <c r="H14" s="14"/>
      <c r="I14" s="14">
        <v>633.97</v>
      </c>
      <c r="J14" s="14"/>
      <c r="K14" s="14">
        <v>5764.72</v>
      </c>
      <c r="L14" s="1">
        <v>759.16</v>
      </c>
      <c r="M14" s="1">
        <f t="shared" si="1"/>
        <v>6523.88</v>
      </c>
      <c r="N14" s="1"/>
    </row>
    <row r="15" spans="1:14" x14ac:dyDescent="0.25">
      <c r="A15" s="13">
        <v>8</v>
      </c>
      <c r="B15" s="14" t="s">
        <v>10</v>
      </c>
      <c r="C15" s="14">
        <v>1.3</v>
      </c>
      <c r="D15" s="14">
        <v>0.7</v>
      </c>
      <c r="E15" s="14">
        <f t="shared" si="0"/>
        <v>2</v>
      </c>
      <c r="F15" s="14">
        <v>2114.88</v>
      </c>
      <c r="G15" s="14">
        <v>4254.32</v>
      </c>
      <c r="H15" s="14"/>
      <c r="I15" s="14">
        <v>422.65</v>
      </c>
      <c r="J15" s="14"/>
      <c r="K15" s="14">
        <v>8484.4500000000007</v>
      </c>
      <c r="L15" s="1">
        <v>809.99</v>
      </c>
      <c r="M15" s="1">
        <f t="shared" si="1"/>
        <v>9294.44</v>
      </c>
      <c r="N15" s="1"/>
    </row>
    <row r="16" spans="1:14" x14ac:dyDescent="0.25">
      <c r="A16" s="13">
        <v>9</v>
      </c>
      <c r="B16" s="14" t="s">
        <v>11</v>
      </c>
      <c r="C16" s="14">
        <v>1.1000000000000001</v>
      </c>
      <c r="D16" s="14">
        <v>0.7</v>
      </c>
      <c r="E16" s="14">
        <f t="shared" si="0"/>
        <v>1.8</v>
      </c>
      <c r="F16" s="14">
        <v>138.05000000000001</v>
      </c>
      <c r="G16" s="14">
        <v>2287.87</v>
      </c>
      <c r="H16" s="14"/>
      <c r="I16" s="14">
        <v>1479.28</v>
      </c>
      <c r="J16" s="12"/>
      <c r="K16" s="12">
        <v>5877.32</v>
      </c>
      <c r="L16" s="1">
        <f>10351.78+759.16</f>
        <v>11110.94</v>
      </c>
      <c r="M16" s="1">
        <f t="shared" si="1"/>
        <v>16988.260000000002</v>
      </c>
      <c r="N16" s="1"/>
    </row>
    <row r="17" spans="1:14" x14ac:dyDescent="0.25">
      <c r="A17" s="13">
        <v>10</v>
      </c>
      <c r="B17" s="14" t="s">
        <v>12</v>
      </c>
      <c r="C17" s="14">
        <v>0.7</v>
      </c>
      <c r="D17" s="14">
        <v>0.4</v>
      </c>
      <c r="E17" s="14">
        <f t="shared" si="0"/>
        <v>1.1000000000000001</v>
      </c>
      <c r="F17" s="14">
        <v>1319.48</v>
      </c>
      <c r="G17" s="14">
        <v>2642.34</v>
      </c>
      <c r="H17" s="14"/>
      <c r="I17" s="14">
        <v>422.63</v>
      </c>
      <c r="J17" s="14"/>
      <c r="K17" s="14">
        <v>5437.81</v>
      </c>
      <c r="L17" s="1">
        <v>27.38</v>
      </c>
      <c r="M17" s="1">
        <f t="shared" si="1"/>
        <v>5465.1900000000005</v>
      </c>
      <c r="N17" s="1"/>
    </row>
    <row r="18" spans="1:14" x14ac:dyDescent="0.25">
      <c r="A18" s="13">
        <v>11</v>
      </c>
      <c r="B18" s="14" t="s">
        <v>13</v>
      </c>
      <c r="C18" s="14">
        <v>0.5</v>
      </c>
      <c r="D18" s="14"/>
      <c r="E18" s="14">
        <f t="shared" si="0"/>
        <v>0.5</v>
      </c>
      <c r="F18" s="14">
        <v>21.55</v>
      </c>
      <c r="G18" s="14">
        <v>63.15</v>
      </c>
      <c r="H18" s="14"/>
      <c r="I18" s="14"/>
      <c r="J18" s="14"/>
      <c r="K18" s="14">
        <v>119.35</v>
      </c>
      <c r="L18" s="1"/>
      <c r="M18" s="1">
        <f t="shared" si="1"/>
        <v>119.35</v>
      </c>
      <c r="N18" s="1"/>
    </row>
    <row r="19" spans="1:14" x14ac:dyDescent="0.25">
      <c r="A19" s="13">
        <v>12</v>
      </c>
      <c r="B19" s="14" t="s">
        <v>14</v>
      </c>
      <c r="C19" s="14">
        <v>0.5</v>
      </c>
      <c r="D19" s="14"/>
      <c r="E19" s="14">
        <f t="shared" si="0"/>
        <v>0.5</v>
      </c>
      <c r="F19" s="14">
        <v>21.55</v>
      </c>
      <c r="G19" s="14">
        <v>63.15</v>
      </c>
      <c r="H19" s="14"/>
      <c r="I19" s="14"/>
      <c r="J19" s="14"/>
      <c r="K19" s="14">
        <v>119.35</v>
      </c>
      <c r="L19" s="1"/>
      <c r="M19" s="1">
        <f t="shared" si="1"/>
        <v>119.35</v>
      </c>
      <c r="N19" s="1"/>
    </row>
    <row r="20" spans="1:14" x14ac:dyDescent="0.25">
      <c r="A20" s="13">
        <v>13</v>
      </c>
      <c r="B20" s="14" t="s">
        <v>15</v>
      </c>
      <c r="C20" s="14">
        <v>0.5</v>
      </c>
      <c r="D20" s="14"/>
      <c r="E20" s="14">
        <f t="shared" si="0"/>
        <v>0.5</v>
      </c>
      <c r="F20" s="14">
        <v>21.55</v>
      </c>
      <c r="G20" s="14">
        <v>63.15</v>
      </c>
      <c r="H20" s="14"/>
      <c r="I20" s="14"/>
      <c r="J20" s="14"/>
      <c r="K20" s="14">
        <v>119.35</v>
      </c>
      <c r="L20" s="1"/>
      <c r="M20" s="1">
        <f t="shared" si="1"/>
        <v>119.35</v>
      </c>
      <c r="N20" s="1"/>
    </row>
    <row r="21" spans="1:14" x14ac:dyDescent="0.25">
      <c r="A21" s="13">
        <v>14</v>
      </c>
      <c r="B21" s="14" t="s">
        <v>16</v>
      </c>
      <c r="C21" s="14">
        <v>1.4</v>
      </c>
      <c r="D21" s="14"/>
      <c r="E21" s="14">
        <f t="shared" si="0"/>
        <v>1.4</v>
      </c>
      <c r="F21" s="14">
        <v>1150.0899999999999</v>
      </c>
      <c r="G21" s="14">
        <v>2285.73</v>
      </c>
      <c r="H21" s="14"/>
      <c r="I21" s="14"/>
      <c r="J21" s="14"/>
      <c r="K21" s="14">
        <v>4320.0200000000004</v>
      </c>
      <c r="L21" s="1">
        <v>27.38</v>
      </c>
      <c r="M21" s="1">
        <f t="shared" si="1"/>
        <v>4347.4000000000005</v>
      </c>
      <c r="N21" s="1">
        <v>13.38</v>
      </c>
    </row>
    <row r="22" spans="1:14" x14ac:dyDescent="0.25">
      <c r="A22" s="13">
        <v>15</v>
      </c>
      <c r="B22" s="14" t="s">
        <v>17</v>
      </c>
      <c r="C22" s="14">
        <v>5.28</v>
      </c>
      <c r="D22" s="14"/>
      <c r="E22" s="14">
        <f t="shared" si="0"/>
        <v>5.28</v>
      </c>
      <c r="F22" s="14">
        <v>1593.86</v>
      </c>
      <c r="G22" s="14">
        <v>3310.93</v>
      </c>
      <c r="H22" s="14"/>
      <c r="I22" s="14"/>
      <c r="J22" s="14"/>
      <c r="K22" s="14">
        <v>6257.66</v>
      </c>
      <c r="L22" s="1">
        <v>27.38</v>
      </c>
      <c r="M22" s="1">
        <f t="shared" si="1"/>
        <v>6285.04</v>
      </c>
      <c r="N22" s="1"/>
    </row>
    <row r="23" spans="1:14" x14ac:dyDescent="0.25">
      <c r="A23" s="13">
        <v>16</v>
      </c>
      <c r="B23" s="14" t="s">
        <v>18</v>
      </c>
      <c r="C23" s="14">
        <v>2.6</v>
      </c>
      <c r="D23" s="14">
        <v>0.3</v>
      </c>
      <c r="E23" s="14">
        <f t="shared" si="0"/>
        <v>2.9</v>
      </c>
      <c r="F23" s="14">
        <v>1677.82</v>
      </c>
      <c r="G23" s="14">
        <v>3371.34</v>
      </c>
      <c r="H23" s="14"/>
      <c r="I23" s="14"/>
      <c r="J23" s="14"/>
      <c r="K23" s="14">
        <v>6371.83</v>
      </c>
      <c r="L23" s="1">
        <f>2191.71+2051.7+54.75+1951.52</f>
        <v>6249.68</v>
      </c>
      <c r="M23" s="1">
        <f t="shared" si="1"/>
        <v>12621.51</v>
      </c>
      <c r="N23" s="1"/>
    </row>
    <row r="24" spans="1:14" x14ac:dyDescent="0.25">
      <c r="A24" s="13">
        <v>17</v>
      </c>
      <c r="B24" s="14" t="s">
        <v>19</v>
      </c>
      <c r="C24" s="14">
        <v>1.1000000000000001</v>
      </c>
      <c r="D24" s="14">
        <v>0.3</v>
      </c>
      <c r="E24" s="14">
        <v>1.4</v>
      </c>
      <c r="F24" s="14">
        <v>1641.63</v>
      </c>
      <c r="G24" s="14">
        <v>3236.96</v>
      </c>
      <c r="H24" s="14"/>
      <c r="I24" s="14"/>
      <c r="J24" s="14"/>
      <c r="K24" s="14">
        <v>6117.86</v>
      </c>
      <c r="L24" s="1"/>
      <c r="M24" s="1">
        <f t="shared" si="1"/>
        <v>6117.86</v>
      </c>
      <c r="N24" s="1"/>
    </row>
    <row r="25" spans="1:14" x14ac:dyDescent="0.25">
      <c r="A25" s="13">
        <v>18</v>
      </c>
      <c r="B25" s="14" t="s">
        <v>20</v>
      </c>
      <c r="C25" s="14">
        <v>1.1000000000000001</v>
      </c>
      <c r="D25" s="14">
        <v>0.3</v>
      </c>
      <c r="E25" s="14">
        <f t="shared" si="0"/>
        <v>1.4000000000000001</v>
      </c>
      <c r="F25" s="14">
        <v>1978.97</v>
      </c>
      <c r="G25" s="14">
        <v>3889.79</v>
      </c>
      <c r="H25" s="14"/>
      <c r="I25" s="14"/>
      <c r="J25" s="17"/>
      <c r="K25" s="14">
        <v>7351.7</v>
      </c>
      <c r="L25" s="1">
        <f>371.64+54.75</f>
        <v>426.39</v>
      </c>
      <c r="M25" s="1">
        <f t="shared" si="1"/>
        <v>7778.09</v>
      </c>
      <c r="N25" s="1"/>
    </row>
    <row r="26" spans="1:14" x14ac:dyDescent="0.25">
      <c r="A26" s="13">
        <v>19</v>
      </c>
      <c r="B26" s="14" t="s">
        <v>21</v>
      </c>
      <c r="C26" s="14"/>
      <c r="D26" s="14"/>
      <c r="E26" s="14">
        <f t="shared" si="0"/>
        <v>0</v>
      </c>
      <c r="F26" s="14"/>
      <c r="G26" s="14"/>
      <c r="H26" s="14"/>
      <c r="I26" s="14">
        <v>666.57</v>
      </c>
      <c r="J26" s="14">
        <v>66.150000000000006</v>
      </c>
      <c r="K26" s="14">
        <v>824.86</v>
      </c>
      <c r="L26" s="1"/>
      <c r="M26" s="1">
        <f t="shared" si="1"/>
        <v>824.86</v>
      </c>
      <c r="N26" s="1"/>
    </row>
    <row r="27" spans="1:14" x14ac:dyDescent="0.25">
      <c r="A27" s="13">
        <v>20</v>
      </c>
      <c r="B27" s="14" t="s">
        <v>22</v>
      </c>
      <c r="C27" s="14"/>
      <c r="D27" s="14"/>
      <c r="E27" s="14">
        <f t="shared" si="0"/>
        <v>0</v>
      </c>
      <c r="F27" s="14"/>
      <c r="G27" s="14"/>
      <c r="H27" s="14"/>
      <c r="I27" s="14">
        <v>666.55</v>
      </c>
      <c r="J27" s="14">
        <v>49.61</v>
      </c>
      <c r="K27" s="14">
        <v>793.64</v>
      </c>
      <c r="L27" s="1">
        <v>2532.5100000000002</v>
      </c>
      <c r="M27" s="1">
        <f t="shared" si="1"/>
        <v>3326.15</v>
      </c>
      <c r="N27" s="1"/>
    </row>
    <row r="28" spans="1:14" x14ac:dyDescent="0.25">
      <c r="A28" s="13">
        <v>21</v>
      </c>
      <c r="B28" s="14" t="s">
        <v>23</v>
      </c>
      <c r="C28" s="14"/>
      <c r="D28" s="14"/>
      <c r="E28" s="14">
        <f t="shared" si="0"/>
        <v>0</v>
      </c>
      <c r="F28" s="14"/>
      <c r="G28" s="14"/>
      <c r="H28" s="14"/>
      <c r="I28" s="14">
        <v>666.55</v>
      </c>
      <c r="J28" s="14">
        <v>62.76</v>
      </c>
      <c r="K28" s="14">
        <v>818.5</v>
      </c>
      <c r="L28" s="1"/>
      <c r="M28" s="1">
        <f t="shared" si="1"/>
        <v>818.5</v>
      </c>
      <c r="N28" s="1"/>
    </row>
    <row r="29" spans="1:14" x14ac:dyDescent="0.25">
      <c r="A29" s="13">
        <v>22</v>
      </c>
      <c r="B29" s="14" t="s">
        <v>24</v>
      </c>
      <c r="C29" s="14">
        <v>5</v>
      </c>
      <c r="D29" s="14">
        <v>0.3</v>
      </c>
      <c r="E29" s="14">
        <f t="shared" si="0"/>
        <v>5.3</v>
      </c>
      <c r="F29" s="14">
        <v>1596.23</v>
      </c>
      <c r="G29" s="14">
        <v>3450.26</v>
      </c>
      <c r="H29" s="14"/>
      <c r="I29" s="14">
        <v>633.98</v>
      </c>
      <c r="J29" s="14"/>
      <c r="K29" s="14">
        <v>7186.66</v>
      </c>
      <c r="L29" s="1">
        <f>276.98+180.94</f>
        <v>457.92</v>
      </c>
      <c r="M29" s="1">
        <f t="shared" si="1"/>
        <v>7644.58</v>
      </c>
      <c r="N29" s="1"/>
    </row>
    <row r="30" spans="1:14" x14ac:dyDescent="0.25">
      <c r="A30" s="13">
        <v>23</v>
      </c>
      <c r="B30" s="14" t="s">
        <v>25</v>
      </c>
      <c r="C30" s="14">
        <v>6.52</v>
      </c>
      <c r="D30" s="14">
        <v>0.3</v>
      </c>
      <c r="E30" s="14">
        <f t="shared" si="0"/>
        <v>6.8199999999999994</v>
      </c>
      <c r="F30" s="14">
        <v>1670.11</v>
      </c>
      <c r="G30" s="14">
        <v>3696.83</v>
      </c>
      <c r="H30" s="14"/>
      <c r="I30" s="14">
        <v>1479.28</v>
      </c>
      <c r="J30" s="14"/>
      <c r="K30" s="14">
        <v>8540.24</v>
      </c>
      <c r="L30" s="1">
        <v>54.75</v>
      </c>
      <c r="M30" s="1">
        <f t="shared" si="1"/>
        <v>8594.99</v>
      </c>
      <c r="N30" s="1"/>
    </row>
    <row r="31" spans="1:14" x14ac:dyDescent="0.25">
      <c r="A31" s="13">
        <v>24</v>
      </c>
      <c r="B31" s="14" t="s">
        <v>26</v>
      </c>
      <c r="C31" s="14"/>
      <c r="D31" s="14">
        <v>1</v>
      </c>
      <c r="E31" s="14">
        <f t="shared" si="0"/>
        <v>1</v>
      </c>
      <c r="F31" s="14">
        <v>43.1</v>
      </c>
      <c r="G31" s="14">
        <v>164.19</v>
      </c>
      <c r="H31" s="14"/>
      <c r="I31" s="14">
        <v>422.65</v>
      </c>
      <c r="J31" s="14"/>
      <c r="K31" s="14">
        <v>754.1</v>
      </c>
      <c r="L31" s="1">
        <v>-2351.36</v>
      </c>
      <c r="M31" s="1">
        <f t="shared" si="1"/>
        <v>-1597.2600000000002</v>
      </c>
      <c r="N31" s="1"/>
    </row>
    <row r="32" spans="1:14" x14ac:dyDescent="0.25">
      <c r="A32" s="13">
        <v>25</v>
      </c>
      <c r="B32" s="14" t="s">
        <v>27</v>
      </c>
      <c r="C32" s="14">
        <v>91.49</v>
      </c>
      <c r="D32" s="14">
        <v>0.8</v>
      </c>
      <c r="E32" s="14">
        <f t="shared" si="0"/>
        <v>92.289999999999992</v>
      </c>
      <c r="F32" s="14">
        <v>4788.59</v>
      </c>
      <c r="G32" s="14">
        <v>16722.28</v>
      </c>
      <c r="H32" s="14"/>
      <c r="I32" s="14">
        <v>2535.9</v>
      </c>
      <c r="J32" s="14"/>
      <c r="K32" s="14">
        <v>34267.81</v>
      </c>
      <c r="L32" s="12"/>
      <c r="M32" s="1">
        <f t="shared" si="1"/>
        <v>34267.81</v>
      </c>
      <c r="N32" s="1">
        <v>2577.5500000000002</v>
      </c>
    </row>
    <row r="33" spans="1:14" x14ac:dyDescent="0.25">
      <c r="A33" s="13">
        <v>26</v>
      </c>
      <c r="B33" s="14" t="s">
        <v>28</v>
      </c>
      <c r="C33" s="14"/>
      <c r="D33" s="14"/>
      <c r="E33" s="14">
        <f t="shared" si="0"/>
        <v>0</v>
      </c>
      <c r="F33" s="14"/>
      <c r="G33" s="14"/>
      <c r="H33" s="14"/>
      <c r="I33" s="14"/>
      <c r="J33" s="14"/>
      <c r="K33" s="14"/>
      <c r="L33" s="1"/>
      <c r="M33" s="1">
        <f t="shared" si="1"/>
        <v>0</v>
      </c>
      <c r="N33" s="1"/>
    </row>
    <row r="34" spans="1:14" x14ac:dyDescent="0.25">
      <c r="A34" s="13">
        <v>27</v>
      </c>
      <c r="B34" s="14" t="s">
        <v>29</v>
      </c>
      <c r="C34" s="14"/>
      <c r="D34" s="14"/>
      <c r="E34" s="14">
        <f t="shared" si="0"/>
        <v>0</v>
      </c>
      <c r="F34" s="14"/>
      <c r="G34" s="14"/>
      <c r="H34" s="14"/>
      <c r="I34" s="14"/>
      <c r="J34" s="14"/>
      <c r="K34" s="14"/>
      <c r="L34" s="1"/>
      <c r="M34" s="1">
        <f t="shared" si="1"/>
        <v>0</v>
      </c>
      <c r="N34" s="1"/>
    </row>
    <row r="35" spans="1:14" x14ac:dyDescent="0.25">
      <c r="A35" s="13">
        <v>28</v>
      </c>
      <c r="B35" s="14" t="s">
        <v>30</v>
      </c>
      <c r="C35" s="14"/>
      <c r="D35" s="14"/>
      <c r="E35" s="14">
        <f t="shared" si="0"/>
        <v>0</v>
      </c>
      <c r="F35" s="14"/>
      <c r="G35" s="14"/>
      <c r="H35" s="14"/>
      <c r="I35" s="14"/>
      <c r="J35" s="14"/>
      <c r="K35" s="14"/>
      <c r="L35" s="1"/>
      <c r="M35" s="1">
        <f t="shared" si="1"/>
        <v>0</v>
      </c>
      <c r="N35" s="1"/>
    </row>
    <row r="36" spans="1:14" x14ac:dyDescent="0.25">
      <c r="A36" s="13">
        <v>29</v>
      </c>
      <c r="B36" s="14" t="s">
        <v>31</v>
      </c>
      <c r="C36" s="14"/>
      <c r="D36" s="14"/>
      <c r="E36" s="14">
        <f t="shared" si="0"/>
        <v>0</v>
      </c>
      <c r="F36" s="14"/>
      <c r="G36" s="14"/>
      <c r="H36" s="14"/>
      <c r="I36" s="14"/>
      <c r="J36" s="14"/>
      <c r="K36" s="14"/>
      <c r="L36" s="1"/>
      <c r="M36" s="1">
        <f t="shared" si="1"/>
        <v>0</v>
      </c>
      <c r="N36" s="1"/>
    </row>
    <row r="37" spans="1:14" x14ac:dyDescent="0.25">
      <c r="A37" s="13">
        <v>30</v>
      </c>
      <c r="B37" s="14" t="s">
        <v>32</v>
      </c>
      <c r="C37" s="14"/>
      <c r="D37" s="14"/>
      <c r="E37" s="14">
        <f t="shared" si="0"/>
        <v>0</v>
      </c>
      <c r="F37" s="14"/>
      <c r="G37" s="14"/>
      <c r="H37" s="14"/>
      <c r="I37" s="14">
        <v>476.11</v>
      </c>
      <c r="J37" s="14">
        <v>47.01</v>
      </c>
      <c r="K37" s="14">
        <v>588.75</v>
      </c>
      <c r="L37" s="1"/>
      <c r="M37" s="1">
        <f t="shared" si="1"/>
        <v>588.75</v>
      </c>
      <c r="N37" s="1"/>
    </row>
    <row r="38" spans="1:14" x14ac:dyDescent="0.25">
      <c r="A38" s="13">
        <v>31</v>
      </c>
      <c r="B38" s="14" t="s">
        <v>33</v>
      </c>
      <c r="C38" s="14"/>
      <c r="D38" s="14"/>
      <c r="E38" s="14">
        <f t="shared" si="0"/>
        <v>0</v>
      </c>
      <c r="F38" s="14"/>
      <c r="G38" s="14"/>
      <c r="H38" s="14"/>
      <c r="I38" s="14">
        <v>571.33000000000004</v>
      </c>
      <c r="J38" s="14">
        <v>46.96</v>
      </c>
      <c r="K38" s="14">
        <v>688.66</v>
      </c>
      <c r="L38" s="1"/>
      <c r="M38" s="1">
        <f t="shared" si="1"/>
        <v>688.66</v>
      </c>
      <c r="N38" s="1"/>
    </row>
    <row r="39" spans="1:14" x14ac:dyDescent="0.25">
      <c r="A39" s="13">
        <v>32</v>
      </c>
      <c r="B39" s="14" t="s">
        <v>34</v>
      </c>
      <c r="C39" s="14"/>
      <c r="D39" s="14"/>
      <c r="E39" s="14">
        <f t="shared" si="0"/>
        <v>0</v>
      </c>
      <c r="F39" s="14"/>
      <c r="G39" s="14"/>
      <c r="H39" s="14"/>
      <c r="I39" s="14">
        <v>571.33000000000004</v>
      </c>
      <c r="J39" s="14">
        <v>59</v>
      </c>
      <c r="K39" s="14">
        <v>711.41</v>
      </c>
      <c r="L39" s="1"/>
      <c r="M39" s="1">
        <f t="shared" si="1"/>
        <v>711.41</v>
      </c>
      <c r="N39" s="1"/>
    </row>
    <row r="40" spans="1:14" x14ac:dyDescent="0.25">
      <c r="A40" s="13">
        <v>33</v>
      </c>
      <c r="B40" s="14" t="s">
        <v>35</v>
      </c>
      <c r="C40" s="14"/>
      <c r="D40" s="14"/>
      <c r="E40" s="14">
        <f t="shared" si="0"/>
        <v>0</v>
      </c>
      <c r="F40" s="14"/>
      <c r="G40" s="14"/>
      <c r="H40" s="14"/>
      <c r="I40" s="14">
        <v>476.11</v>
      </c>
      <c r="J40" s="14">
        <v>62.46</v>
      </c>
      <c r="K40" s="14">
        <v>617.96</v>
      </c>
      <c r="L40" s="1"/>
      <c r="M40" s="1">
        <f t="shared" si="1"/>
        <v>617.96</v>
      </c>
      <c r="N40" s="1"/>
    </row>
    <row r="41" spans="1:14" x14ac:dyDescent="0.25">
      <c r="A41" s="13">
        <v>34</v>
      </c>
      <c r="B41" s="14" t="s">
        <v>36</v>
      </c>
      <c r="C41" s="14"/>
      <c r="D41" s="14"/>
      <c r="E41" s="14">
        <f t="shared" si="0"/>
        <v>0</v>
      </c>
      <c r="F41" s="14"/>
      <c r="G41" s="14"/>
      <c r="H41" s="14"/>
      <c r="I41" s="14">
        <v>285.67</v>
      </c>
      <c r="J41" s="14">
        <v>55.71</v>
      </c>
      <c r="K41" s="14">
        <v>405.25</v>
      </c>
      <c r="L41" s="1"/>
      <c r="M41" s="1">
        <f t="shared" si="1"/>
        <v>405.25</v>
      </c>
      <c r="N41" s="1"/>
    </row>
    <row r="42" spans="1:14" x14ac:dyDescent="0.25">
      <c r="A42" s="13">
        <v>35</v>
      </c>
      <c r="B42" s="14" t="s">
        <v>212</v>
      </c>
      <c r="C42" s="14"/>
      <c r="D42" s="14"/>
      <c r="E42" s="14">
        <f t="shared" si="0"/>
        <v>0</v>
      </c>
      <c r="F42" s="14"/>
      <c r="G42" s="14"/>
      <c r="H42" s="14"/>
      <c r="I42" s="14"/>
      <c r="J42" s="14"/>
      <c r="K42" s="14"/>
      <c r="L42" s="1"/>
      <c r="M42" s="1"/>
      <c r="N42" s="1"/>
    </row>
    <row r="43" spans="1:14" x14ac:dyDescent="0.25">
      <c r="A43" s="13">
        <v>36</v>
      </c>
      <c r="B43" s="14" t="s">
        <v>43</v>
      </c>
      <c r="C43" s="14"/>
      <c r="D43" s="14"/>
      <c r="E43" s="14">
        <f t="shared" si="0"/>
        <v>0</v>
      </c>
      <c r="F43" s="14"/>
      <c r="G43" s="14"/>
      <c r="H43" s="14"/>
      <c r="I43" s="14">
        <v>2190.1</v>
      </c>
      <c r="J43" s="14">
        <v>204.76</v>
      </c>
      <c r="K43" s="14">
        <v>2686.59</v>
      </c>
      <c r="L43" s="1"/>
      <c r="M43" s="1">
        <f t="shared" si="1"/>
        <v>2686.59</v>
      </c>
      <c r="N43" s="1"/>
    </row>
    <row r="44" spans="1:14" x14ac:dyDescent="0.25">
      <c r="A44" s="13">
        <v>37</v>
      </c>
      <c r="B44" s="14" t="s">
        <v>44</v>
      </c>
      <c r="C44" s="14"/>
      <c r="D44" s="14"/>
      <c r="E44" s="14">
        <f t="shared" si="0"/>
        <v>0</v>
      </c>
      <c r="F44" s="14"/>
      <c r="G44" s="14"/>
      <c r="H44" s="14"/>
      <c r="I44" s="14">
        <v>1618.77</v>
      </c>
      <c r="J44" s="14">
        <v>144.94</v>
      </c>
      <c r="K44" s="14">
        <v>1973.65</v>
      </c>
      <c r="L44" s="1"/>
      <c r="M44" s="1">
        <f t="shared" si="1"/>
        <v>1973.65</v>
      </c>
      <c r="N44" s="1"/>
    </row>
    <row r="45" spans="1:14" x14ac:dyDescent="0.25">
      <c r="A45" s="13">
        <v>38</v>
      </c>
      <c r="B45" s="14" t="s">
        <v>45</v>
      </c>
      <c r="C45" s="14"/>
      <c r="D45" s="14"/>
      <c r="E45" s="14">
        <f t="shared" si="0"/>
        <v>0</v>
      </c>
      <c r="F45" s="14"/>
      <c r="G45" s="14"/>
      <c r="H45" s="14"/>
      <c r="I45" s="14">
        <v>2285.3200000000002</v>
      </c>
      <c r="J45" s="14">
        <v>177.43</v>
      </c>
      <c r="K45" s="14">
        <v>2734.94</v>
      </c>
      <c r="L45" s="1"/>
      <c r="M45" s="1">
        <f t="shared" si="1"/>
        <v>2734.94</v>
      </c>
      <c r="N45" s="1"/>
    </row>
    <row r="46" spans="1:14" x14ac:dyDescent="0.25">
      <c r="A46" s="13">
        <v>39</v>
      </c>
      <c r="B46" s="14" t="s">
        <v>46</v>
      </c>
      <c r="C46" s="14"/>
      <c r="D46" s="14"/>
      <c r="E46" s="14">
        <f t="shared" si="0"/>
        <v>0</v>
      </c>
      <c r="F46" s="14"/>
      <c r="G46" s="14"/>
      <c r="H46" s="14"/>
      <c r="I46" s="14">
        <v>3321.06</v>
      </c>
      <c r="J46" s="14">
        <v>139.01</v>
      </c>
      <c r="K46" s="14">
        <v>3749.85</v>
      </c>
      <c r="L46" s="1">
        <v>15657.65</v>
      </c>
      <c r="M46" s="1">
        <f t="shared" si="1"/>
        <v>19407.5</v>
      </c>
      <c r="N46" s="1"/>
    </row>
    <row r="47" spans="1:14" x14ac:dyDescent="0.25">
      <c r="A47" s="13">
        <v>40</v>
      </c>
      <c r="B47" s="14" t="s">
        <v>47</v>
      </c>
      <c r="C47" s="14"/>
      <c r="D47" s="14"/>
      <c r="E47" s="14">
        <f t="shared" si="0"/>
        <v>0</v>
      </c>
      <c r="F47" s="14"/>
      <c r="G47" s="14"/>
      <c r="H47" s="14"/>
      <c r="I47" s="14">
        <v>1713.99</v>
      </c>
      <c r="J47" s="14">
        <v>180.68</v>
      </c>
      <c r="K47" s="14">
        <v>2141.17</v>
      </c>
      <c r="L47" s="1"/>
      <c r="M47" s="1">
        <f t="shared" si="1"/>
        <v>2141.17</v>
      </c>
      <c r="N47" s="1"/>
    </row>
    <row r="48" spans="1:14" x14ac:dyDescent="0.25">
      <c r="A48" s="13">
        <v>41</v>
      </c>
      <c r="B48" s="14" t="s">
        <v>37</v>
      </c>
      <c r="C48" s="14"/>
      <c r="D48" s="14"/>
      <c r="E48" s="14">
        <f t="shared" si="0"/>
        <v>0</v>
      </c>
      <c r="F48" s="14"/>
      <c r="G48" s="14"/>
      <c r="H48" s="14"/>
      <c r="I48" s="14"/>
      <c r="J48" s="14"/>
      <c r="K48" s="14"/>
      <c r="L48" s="1"/>
      <c r="M48" s="1">
        <f t="shared" si="1"/>
        <v>0</v>
      </c>
      <c r="N48" s="1"/>
    </row>
    <row r="49" spans="1:14" x14ac:dyDescent="0.25">
      <c r="A49" s="13">
        <v>42</v>
      </c>
      <c r="B49" s="14" t="s">
        <v>48</v>
      </c>
      <c r="C49" s="14"/>
      <c r="D49" s="14"/>
      <c r="E49" s="14">
        <f t="shared" si="0"/>
        <v>0</v>
      </c>
      <c r="F49" s="14"/>
      <c r="G49" s="14"/>
      <c r="H49" s="14"/>
      <c r="I49" s="14">
        <v>2190.1</v>
      </c>
      <c r="J49" s="14">
        <v>139.44</v>
      </c>
      <c r="K49" s="14">
        <v>2563.14</v>
      </c>
      <c r="L49" s="1"/>
      <c r="M49" s="1">
        <f t="shared" si="1"/>
        <v>2563.14</v>
      </c>
      <c r="N49" s="1"/>
    </row>
    <row r="50" spans="1:14" x14ac:dyDescent="0.25">
      <c r="A50" s="13">
        <v>43</v>
      </c>
      <c r="B50" s="14" t="s">
        <v>49</v>
      </c>
      <c r="C50" s="14"/>
      <c r="D50" s="14"/>
      <c r="E50" s="14">
        <f t="shared" si="0"/>
        <v>0</v>
      </c>
      <c r="F50" s="14"/>
      <c r="G50" s="14"/>
      <c r="H50" s="14"/>
      <c r="I50" s="14">
        <v>2380.54</v>
      </c>
      <c r="J50" s="14">
        <v>141.66</v>
      </c>
      <c r="K50" s="14">
        <v>2767.3</v>
      </c>
      <c r="L50" s="1"/>
      <c r="M50" s="1">
        <f t="shared" si="1"/>
        <v>2767.3</v>
      </c>
      <c r="N50" s="1"/>
    </row>
    <row r="51" spans="1:14" x14ac:dyDescent="0.25">
      <c r="A51" s="13">
        <v>44</v>
      </c>
      <c r="B51" s="14" t="s">
        <v>50</v>
      </c>
      <c r="C51" s="14"/>
      <c r="D51" s="14"/>
      <c r="E51" s="14">
        <f t="shared" si="0"/>
        <v>0</v>
      </c>
      <c r="F51" s="14"/>
      <c r="G51" s="14"/>
      <c r="H51" s="14"/>
      <c r="I51" s="14">
        <v>2951.87</v>
      </c>
      <c r="J51" s="14">
        <v>138.88</v>
      </c>
      <c r="K51" s="14">
        <v>3361.96</v>
      </c>
      <c r="L51" s="1">
        <f>3679.78-1793.66</f>
        <v>1886.1200000000001</v>
      </c>
      <c r="M51" s="1">
        <f t="shared" si="1"/>
        <v>5248.08</v>
      </c>
      <c r="N51" s="1"/>
    </row>
    <row r="52" spans="1:14" x14ac:dyDescent="0.25">
      <c r="A52" s="13">
        <v>45</v>
      </c>
      <c r="B52" s="14" t="s">
        <v>38</v>
      </c>
      <c r="C52" s="14"/>
      <c r="D52" s="14"/>
      <c r="E52" s="14">
        <f t="shared" si="0"/>
        <v>0</v>
      </c>
      <c r="F52" s="14"/>
      <c r="G52" s="14"/>
      <c r="H52" s="14"/>
      <c r="I52" s="14"/>
      <c r="J52" s="14"/>
      <c r="K52" s="14"/>
      <c r="L52" s="1"/>
      <c r="M52" s="1">
        <f t="shared" si="1"/>
        <v>0</v>
      </c>
      <c r="N52" s="1"/>
    </row>
    <row r="53" spans="1:14" x14ac:dyDescent="0.25">
      <c r="A53" s="13">
        <v>46</v>
      </c>
      <c r="B53" s="14" t="s">
        <v>51</v>
      </c>
      <c r="C53" s="14"/>
      <c r="D53" s="14"/>
      <c r="E53" s="14">
        <f t="shared" si="0"/>
        <v>0</v>
      </c>
      <c r="F53" s="14"/>
      <c r="G53" s="14"/>
      <c r="H53" s="14"/>
      <c r="I53" s="14"/>
      <c r="J53" s="14"/>
      <c r="K53" s="14"/>
      <c r="L53" s="1"/>
      <c r="M53" s="1">
        <f t="shared" si="1"/>
        <v>0</v>
      </c>
      <c r="N53" s="1"/>
    </row>
    <row r="54" spans="1:14" x14ac:dyDescent="0.25">
      <c r="A54" s="13">
        <v>47</v>
      </c>
      <c r="B54" s="14" t="s">
        <v>52</v>
      </c>
      <c r="C54" s="17"/>
      <c r="D54" s="14"/>
      <c r="E54" s="14">
        <f t="shared" si="0"/>
        <v>0</v>
      </c>
      <c r="F54" s="14"/>
      <c r="G54" s="14"/>
      <c r="H54" s="14"/>
      <c r="I54" s="14">
        <v>3237.54</v>
      </c>
      <c r="J54" s="14">
        <v>142.68</v>
      </c>
      <c r="K54" s="14">
        <v>3669.08</v>
      </c>
      <c r="L54" s="1"/>
      <c r="M54" s="1">
        <f t="shared" si="1"/>
        <v>3669.08</v>
      </c>
      <c r="N54" s="1"/>
    </row>
    <row r="55" spans="1:14" x14ac:dyDescent="0.25">
      <c r="A55" s="13">
        <v>48</v>
      </c>
      <c r="B55" s="14" t="s">
        <v>40</v>
      </c>
      <c r="C55" s="14"/>
      <c r="D55" s="14"/>
      <c r="E55" s="14">
        <f t="shared" si="0"/>
        <v>0</v>
      </c>
      <c r="F55" s="14"/>
      <c r="G55" s="14"/>
      <c r="H55" s="14"/>
      <c r="I55" s="14"/>
      <c r="J55" s="14"/>
      <c r="K55" s="14"/>
      <c r="L55" s="1"/>
      <c r="M55" s="1">
        <f t="shared" si="1"/>
        <v>0</v>
      </c>
      <c r="N55" s="1"/>
    </row>
    <row r="56" spans="1:14" x14ac:dyDescent="0.25">
      <c r="A56" s="13">
        <v>49</v>
      </c>
      <c r="B56" s="14" t="s">
        <v>41</v>
      </c>
      <c r="C56" s="14">
        <v>50.18</v>
      </c>
      <c r="D56" s="14">
        <v>0.4</v>
      </c>
      <c r="E56" s="14">
        <f t="shared" si="0"/>
        <v>50.58</v>
      </c>
      <c r="F56" s="14">
        <v>2927.33</v>
      </c>
      <c r="G56" s="14">
        <v>10389.77</v>
      </c>
      <c r="H56" s="14"/>
      <c r="I56" s="14">
        <v>1267.95</v>
      </c>
      <c r="J56" s="14"/>
      <c r="K56" s="14">
        <v>20968.009999999998</v>
      </c>
      <c r="L56" s="1">
        <v>512.91999999999996</v>
      </c>
      <c r="M56" s="1">
        <f t="shared" si="1"/>
        <v>21480.929999999997</v>
      </c>
      <c r="N56" s="1"/>
    </row>
    <row r="57" spans="1:14" x14ac:dyDescent="0.25">
      <c r="A57" s="13">
        <v>50</v>
      </c>
      <c r="B57" s="14" t="s">
        <v>53</v>
      </c>
      <c r="C57" s="14"/>
      <c r="D57" s="14"/>
      <c r="E57" s="14">
        <f t="shared" si="0"/>
        <v>0</v>
      </c>
      <c r="F57" s="14"/>
      <c r="G57" s="14"/>
      <c r="H57" s="14"/>
      <c r="I57" s="14">
        <v>2856.65</v>
      </c>
      <c r="J57" s="14">
        <v>145.03</v>
      </c>
      <c r="K57" s="14">
        <v>3273.59</v>
      </c>
      <c r="L57" s="1"/>
      <c r="M57" s="1">
        <f t="shared" si="1"/>
        <v>3273.59</v>
      </c>
      <c r="N57" s="1"/>
    </row>
    <row r="58" spans="1:14" x14ac:dyDescent="0.25">
      <c r="A58" s="13">
        <v>51</v>
      </c>
      <c r="B58" s="14" t="s">
        <v>54</v>
      </c>
      <c r="C58" s="14"/>
      <c r="D58" s="14"/>
      <c r="E58" s="14">
        <f t="shared" si="0"/>
        <v>0</v>
      </c>
      <c r="F58" s="14"/>
      <c r="G58" s="14"/>
      <c r="H58" s="14"/>
      <c r="I58" s="14">
        <v>2094.88</v>
      </c>
      <c r="J58" s="14">
        <v>144.77000000000001</v>
      </c>
      <c r="K58" s="14">
        <v>2473.2399999999998</v>
      </c>
      <c r="L58" s="1">
        <v>4734.58</v>
      </c>
      <c r="M58" s="1">
        <f t="shared" si="1"/>
        <v>7207.82</v>
      </c>
      <c r="N58" s="1"/>
    </row>
    <row r="59" spans="1:14" x14ac:dyDescent="0.25">
      <c r="A59" s="13">
        <v>52</v>
      </c>
      <c r="B59" s="14" t="s">
        <v>55</v>
      </c>
      <c r="C59" s="14"/>
      <c r="D59" s="14"/>
      <c r="E59" s="14">
        <f t="shared" si="0"/>
        <v>0</v>
      </c>
      <c r="F59" s="14"/>
      <c r="G59" s="14"/>
      <c r="H59" s="14"/>
      <c r="I59" s="14">
        <v>1333.1</v>
      </c>
      <c r="J59" s="14">
        <v>148.27000000000001</v>
      </c>
      <c r="K59" s="14">
        <v>1680</v>
      </c>
      <c r="L59" s="1"/>
      <c r="M59" s="1">
        <f t="shared" si="1"/>
        <v>1680</v>
      </c>
      <c r="N59" s="1"/>
    </row>
    <row r="60" spans="1:14" x14ac:dyDescent="0.25">
      <c r="A60" s="13">
        <v>53</v>
      </c>
      <c r="B60" s="14" t="s">
        <v>56</v>
      </c>
      <c r="C60" s="14"/>
      <c r="D60" s="14"/>
      <c r="E60" s="14">
        <f t="shared" si="0"/>
        <v>0</v>
      </c>
      <c r="F60" s="14"/>
      <c r="G60" s="14"/>
      <c r="H60" s="14"/>
      <c r="I60" s="14">
        <v>1809.21</v>
      </c>
      <c r="J60" s="14">
        <v>144.09</v>
      </c>
      <c r="K60" s="14">
        <v>2172</v>
      </c>
      <c r="L60" s="1"/>
      <c r="M60" s="1">
        <f t="shared" si="1"/>
        <v>2172</v>
      </c>
      <c r="N60" s="1"/>
    </row>
    <row r="61" spans="1:14" x14ac:dyDescent="0.25">
      <c r="A61" s="13">
        <v>54</v>
      </c>
      <c r="B61" s="14" t="s">
        <v>57</v>
      </c>
      <c r="C61" s="14"/>
      <c r="D61" s="14"/>
      <c r="E61" s="14">
        <f t="shared" si="0"/>
        <v>0</v>
      </c>
      <c r="F61" s="14"/>
      <c r="G61" s="14"/>
      <c r="H61" s="14"/>
      <c r="I61" s="14">
        <v>1618.77</v>
      </c>
      <c r="J61" s="14">
        <v>147.16</v>
      </c>
      <c r="K61" s="14">
        <v>1977.85</v>
      </c>
      <c r="L61" s="1"/>
      <c r="M61" s="1">
        <f t="shared" si="1"/>
        <v>1977.85</v>
      </c>
      <c r="N61" s="1"/>
    </row>
    <row r="62" spans="1:14" x14ac:dyDescent="0.25">
      <c r="A62" s="13">
        <v>55</v>
      </c>
      <c r="B62" s="14" t="s">
        <v>58</v>
      </c>
      <c r="C62" s="14"/>
      <c r="D62" s="14"/>
      <c r="E62" s="14">
        <f t="shared" si="0"/>
        <v>0</v>
      </c>
      <c r="F62" s="14"/>
      <c r="G62" s="14"/>
      <c r="H62" s="14"/>
      <c r="I62" s="14">
        <v>1809.21</v>
      </c>
      <c r="J62" s="14">
        <v>143.28</v>
      </c>
      <c r="K62" s="14">
        <v>2170.4699999999998</v>
      </c>
      <c r="L62" s="1"/>
      <c r="M62" s="1">
        <f t="shared" si="1"/>
        <v>2170.4699999999998</v>
      </c>
      <c r="N62" s="1"/>
    </row>
    <row r="63" spans="1:14" x14ac:dyDescent="0.25">
      <c r="A63" s="13">
        <v>56</v>
      </c>
      <c r="B63" s="14" t="s">
        <v>59</v>
      </c>
      <c r="C63" s="14"/>
      <c r="D63" s="14"/>
      <c r="E63" s="14">
        <f t="shared" si="0"/>
        <v>0</v>
      </c>
      <c r="F63" s="14"/>
      <c r="G63" s="14"/>
      <c r="H63" s="14"/>
      <c r="I63" s="14">
        <v>2380.54</v>
      </c>
      <c r="J63" s="14">
        <v>145.88</v>
      </c>
      <c r="K63" s="14">
        <v>2775.29</v>
      </c>
      <c r="L63" s="1"/>
      <c r="M63" s="1">
        <f t="shared" si="1"/>
        <v>2775.29</v>
      </c>
      <c r="N63" s="1"/>
    </row>
    <row r="64" spans="1:14" x14ac:dyDescent="0.25">
      <c r="A64" s="13">
        <v>57</v>
      </c>
      <c r="B64" s="14" t="s">
        <v>60</v>
      </c>
      <c r="C64" s="14"/>
      <c r="D64" s="14"/>
      <c r="E64" s="14">
        <f t="shared" si="0"/>
        <v>0</v>
      </c>
      <c r="F64" s="14"/>
      <c r="G64" s="14"/>
      <c r="H64" s="14"/>
      <c r="I64" s="14">
        <v>1904.43</v>
      </c>
      <c r="J64" s="14">
        <v>141.53</v>
      </c>
      <c r="K64" s="14">
        <v>2267.15</v>
      </c>
      <c r="L64" s="1"/>
      <c r="M64" s="1">
        <f t="shared" si="1"/>
        <v>2267.15</v>
      </c>
      <c r="N64" s="1"/>
    </row>
    <row r="65" spans="1:14" x14ac:dyDescent="0.25">
      <c r="A65" s="13">
        <v>58</v>
      </c>
      <c r="B65" s="14" t="s">
        <v>61</v>
      </c>
      <c r="C65" s="14"/>
      <c r="D65" s="14"/>
      <c r="E65" s="14">
        <f t="shared" si="0"/>
        <v>0</v>
      </c>
      <c r="F65" s="14"/>
      <c r="G65" s="14"/>
      <c r="H65" s="14"/>
      <c r="I65" s="14">
        <v>1809.21</v>
      </c>
      <c r="J65" s="14">
        <v>141.83000000000001</v>
      </c>
      <c r="K65" s="14">
        <v>2167.7199999999998</v>
      </c>
      <c r="L65" s="1"/>
      <c r="M65" s="1">
        <f t="shared" si="1"/>
        <v>2167.7199999999998</v>
      </c>
      <c r="N65" s="1"/>
    </row>
    <row r="66" spans="1:14" x14ac:dyDescent="0.25">
      <c r="A66" s="13">
        <v>59</v>
      </c>
      <c r="B66" s="14" t="s">
        <v>62</v>
      </c>
      <c r="C66" s="14"/>
      <c r="D66" s="14"/>
      <c r="E66" s="14">
        <f t="shared" si="0"/>
        <v>0</v>
      </c>
      <c r="F66" s="14"/>
      <c r="G66" s="14"/>
      <c r="H66" s="14"/>
      <c r="I66" s="14">
        <v>1618.77</v>
      </c>
      <c r="J66" s="14">
        <v>139.82</v>
      </c>
      <c r="K66" s="14">
        <v>1963.97</v>
      </c>
      <c r="L66" s="1"/>
      <c r="M66" s="1">
        <f t="shared" si="1"/>
        <v>1963.97</v>
      </c>
      <c r="N66" s="1"/>
    </row>
    <row r="67" spans="1:14" x14ac:dyDescent="0.25">
      <c r="A67" s="13">
        <v>60</v>
      </c>
      <c r="B67" s="14" t="s">
        <v>63</v>
      </c>
      <c r="C67" s="14"/>
      <c r="D67" s="14"/>
      <c r="E67" s="14">
        <f t="shared" si="0"/>
        <v>0</v>
      </c>
      <c r="F67" s="14"/>
      <c r="G67" s="14"/>
      <c r="H67" s="14"/>
      <c r="I67" s="14">
        <v>2856.65</v>
      </c>
      <c r="J67" s="14">
        <v>139.78</v>
      </c>
      <c r="K67" s="14">
        <v>3263.66</v>
      </c>
      <c r="L67" s="1"/>
      <c r="M67" s="1">
        <f t="shared" si="1"/>
        <v>3263.66</v>
      </c>
      <c r="N67" s="1"/>
    </row>
    <row r="68" spans="1:14" x14ac:dyDescent="0.25">
      <c r="A68" s="13">
        <v>61</v>
      </c>
      <c r="B68" s="14" t="s">
        <v>64</v>
      </c>
      <c r="C68" s="14"/>
      <c r="D68" s="14"/>
      <c r="E68" s="14">
        <f t="shared" si="0"/>
        <v>0</v>
      </c>
      <c r="F68" s="14"/>
      <c r="G68" s="14"/>
      <c r="H68" s="14"/>
      <c r="I68" s="14">
        <v>2094.88</v>
      </c>
      <c r="J68" s="14">
        <v>142.43</v>
      </c>
      <c r="K68" s="14">
        <v>2468.8000000000002</v>
      </c>
      <c r="L68" s="1"/>
      <c r="M68" s="1">
        <f t="shared" si="1"/>
        <v>2468.8000000000002</v>
      </c>
      <c r="N68" s="1"/>
    </row>
    <row r="69" spans="1:14" x14ac:dyDescent="0.25">
      <c r="A69" s="13">
        <v>62</v>
      </c>
      <c r="B69" s="14" t="s">
        <v>65</v>
      </c>
      <c r="C69" s="14"/>
      <c r="D69" s="14"/>
      <c r="E69" s="14">
        <f t="shared" si="0"/>
        <v>0</v>
      </c>
      <c r="F69" s="14"/>
      <c r="G69" s="14"/>
      <c r="H69" s="14"/>
      <c r="I69" s="14">
        <v>2570.9899999999998</v>
      </c>
      <c r="J69" s="14">
        <v>229.73</v>
      </c>
      <c r="K69" s="14">
        <v>3133.74</v>
      </c>
      <c r="L69" s="1"/>
      <c r="M69" s="1">
        <f t="shared" si="1"/>
        <v>3133.74</v>
      </c>
      <c r="N69" s="1"/>
    </row>
    <row r="70" spans="1:14" x14ac:dyDescent="0.25">
      <c r="A70" s="13">
        <v>63</v>
      </c>
      <c r="B70" s="14" t="s">
        <v>66</v>
      </c>
      <c r="C70" s="14"/>
      <c r="D70" s="14"/>
      <c r="E70" s="14">
        <f t="shared" si="0"/>
        <v>0</v>
      </c>
      <c r="F70" s="14"/>
      <c r="G70" s="14"/>
      <c r="H70" s="14"/>
      <c r="I70" s="14"/>
      <c r="J70" s="14"/>
      <c r="K70" s="14"/>
      <c r="L70" s="1"/>
      <c r="M70" s="1">
        <f t="shared" si="1"/>
        <v>0</v>
      </c>
      <c r="N70" s="1"/>
    </row>
    <row r="71" spans="1:14" x14ac:dyDescent="0.25">
      <c r="A71" s="13">
        <v>64</v>
      </c>
      <c r="B71" s="14" t="s">
        <v>67</v>
      </c>
      <c r="C71" s="14"/>
      <c r="D71" s="14"/>
      <c r="E71" s="14">
        <f t="shared" si="0"/>
        <v>0</v>
      </c>
      <c r="F71" s="14"/>
      <c r="G71" s="14"/>
      <c r="H71" s="14"/>
      <c r="I71" s="14"/>
      <c r="J71" s="14"/>
      <c r="K71" s="14"/>
      <c r="L71" s="1"/>
      <c r="M71" s="1">
        <f t="shared" si="1"/>
        <v>0</v>
      </c>
      <c r="N71" s="1"/>
    </row>
    <row r="72" spans="1:14" x14ac:dyDescent="0.25">
      <c r="A72" s="13">
        <v>65</v>
      </c>
      <c r="B72" s="14" t="s">
        <v>68</v>
      </c>
      <c r="C72" s="14"/>
      <c r="D72" s="14"/>
      <c r="E72" s="14">
        <f t="shared" ref="E72:E135" si="2">SUM(C72:D72)</f>
        <v>0</v>
      </c>
      <c r="F72" s="14"/>
      <c r="G72" s="14"/>
      <c r="H72" s="14"/>
      <c r="I72" s="14"/>
      <c r="J72" s="14"/>
      <c r="K72" s="14"/>
      <c r="L72" s="1"/>
      <c r="M72" s="1">
        <f t="shared" ref="M72:M135" si="3">K72+L72</f>
        <v>0</v>
      </c>
      <c r="N72" s="1"/>
    </row>
    <row r="73" spans="1:14" x14ac:dyDescent="0.25">
      <c r="A73" s="13">
        <v>66</v>
      </c>
      <c r="B73" s="14" t="s">
        <v>69</v>
      </c>
      <c r="C73" s="14"/>
      <c r="D73" s="14"/>
      <c r="E73" s="14">
        <f t="shared" si="2"/>
        <v>0</v>
      </c>
      <c r="F73" s="14"/>
      <c r="G73" s="14"/>
      <c r="H73" s="14"/>
      <c r="I73" s="14"/>
      <c r="J73" s="14"/>
      <c r="K73" s="14"/>
      <c r="L73" s="1"/>
      <c r="M73" s="1">
        <f t="shared" si="3"/>
        <v>0</v>
      </c>
      <c r="N73" s="1"/>
    </row>
    <row r="74" spans="1:14" x14ac:dyDescent="0.25">
      <c r="A74" s="13">
        <v>67</v>
      </c>
      <c r="B74" s="14" t="s">
        <v>70</v>
      </c>
      <c r="C74" s="14">
        <v>91.32</v>
      </c>
      <c r="D74" s="14">
        <v>0.3</v>
      </c>
      <c r="E74" s="14">
        <f t="shared" si="2"/>
        <v>91.61999999999999</v>
      </c>
      <c r="F74" s="14">
        <v>5044.3100000000004</v>
      </c>
      <c r="G74" s="14">
        <v>18320.189999999999</v>
      </c>
      <c r="H74" s="14"/>
      <c r="I74" s="14">
        <v>6339.75</v>
      </c>
      <c r="J74" s="14"/>
      <c r="K74" s="14">
        <v>41281.910000000003</v>
      </c>
      <c r="L74" s="1"/>
      <c r="M74" s="1">
        <f t="shared" si="3"/>
        <v>41281.910000000003</v>
      </c>
      <c r="N74" s="1"/>
    </row>
    <row r="75" spans="1:14" x14ac:dyDescent="0.25">
      <c r="A75" s="13">
        <v>68</v>
      </c>
      <c r="B75" s="14" t="s">
        <v>71</v>
      </c>
      <c r="C75" s="14"/>
      <c r="D75" s="14"/>
      <c r="E75" s="14">
        <f t="shared" si="2"/>
        <v>0</v>
      </c>
      <c r="F75" s="14"/>
      <c r="G75" s="14"/>
      <c r="H75" s="14"/>
      <c r="I75" s="14"/>
      <c r="J75" s="14"/>
      <c r="K75" s="14"/>
      <c r="L75" s="1"/>
      <c r="M75" s="1">
        <f t="shared" si="3"/>
        <v>0</v>
      </c>
      <c r="N75" s="1"/>
    </row>
    <row r="76" spans="1:14" x14ac:dyDescent="0.25">
      <c r="A76" s="13">
        <v>69</v>
      </c>
      <c r="B76" s="14" t="s">
        <v>72</v>
      </c>
      <c r="C76" s="14"/>
      <c r="D76" s="14"/>
      <c r="E76" s="14">
        <f t="shared" si="2"/>
        <v>0</v>
      </c>
      <c r="F76" s="14"/>
      <c r="G76" s="14"/>
      <c r="H76" s="14"/>
      <c r="I76" s="14"/>
      <c r="J76" s="14"/>
      <c r="K76" s="14"/>
      <c r="L76" s="1"/>
      <c r="M76" s="1">
        <f t="shared" si="3"/>
        <v>0</v>
      </c>
      <c r="N76" s="1"/>
    </row>
    <row r="77" spans="1:14" x14ac:dyDescent="0.25">
      <c r="A77" s="13">
        <v>70</v>
      </c>
      <c r="B77" s="14" t="s">
        <v>73</v>
      </c>
      <c r="C77" s="14"/>
      <c r="D77" s="14"/>
      <c r="E77" s="14">
        <f t="shared" si="2"/>
        <v>0</v>
      </c>
      <c r="F77" s="14"/>
      <c r="G77" s="14"/>
      <c r="H77" s="14"/>
      <c r="I77" s="14"/>
      <c r="J77" s="14"/>
      <c r="K77" s="14"/>
      <c r="L77" s="1"/>
      <c r="M77" s="1">
        <f t="shared" si="3"/>
        <v>0</v>
      </c>
      <c r="N77" s="1"/>
    </row>
    <row r="78" spans="1:14" x14ac:dyDescent="0.25">
      <c r="A78" s="13">
        <v>71</v>
      </c>
      <c r="B78" s="14" t="s">
        <v>74</v>
      </c>
      <c r="C78" s="14">
        <v>0.5</v>
      </c>
      <c r="D78" s="14"/>
      <c r="E78" s="14">
        <f t="shared" si="2"/>
        <v>0.5</v>
      </c>
      <c r="F78" s="14">
        <v>21.55</v>
      </c>
      <c r="G78" s="14">
        <v>82.09</v>
      </c>
      <c r="H78" s="14"/>
      <c r="I78" s="14">
        <v>422.65</v>
      </c>
      <c r="J78" s="14"/>
      <c r="K78" s="14">
        <v>598.94000000000005</v>
      </c>
      <c r="L78" s="1"/>
      <c r="M78" s="1">
        <f t="shared" si="3"/>
        <v>598.94000000000005</v>
      </c>
      <c r="N78" s="1"/>
    </row>
    <row r="79" spans="1:14" x14ac:dyDescent="0.25">
      <c r="A79" s="13">
        <v>72</v>
      </c>
      <c r="B79" s="14" t="s">
        <v>75</v>
      </c>
      <c r="C79" s="14">
        <v>0.5</v>
      </c>
      <c r="D79" s="14"/>
      <c r="E79" s="14">
        <f t="shared" si="2"/>
        <v>0.5</v>
      </c>
      <c r="F79" s="14">
        <v>21.55</v>
      </c>
      <c r="G79" s="14">
        <v>82.09</v>
      </c>
      <c r="H79" s="14"/>
      <c r="I79" s="14">
        <v>422.65</v>
      </c>
      <c r="J79" s="14"/>
      <c r="K79" s="14">
        <v>598.94000000000005</v>
      </c>
      <c r="L79" s="1"/>
      <c r="M79" s="1">
        <f t="shared" si="3"/>
        <v>598.94000000000005</v>
      </c>
      <c r="N79" s="1"/>
    </row>
    <row r="80" spans="1:14" x14ac:dyDescent="0.25">
      <c r="A80" s="13">
        <v>73</v>
      </c>
      <c r="B80" s="14" t="s">
        <v>76</v>
      </c>
      <c r="C80" s="14">
        <v>0.5</v>
      </c>
      <c r="D80" s="14"/>
      <c r="E80" s="14">
        <f t="shared" si="2"/>
        <v>0.5</v>
      </c>
      <c r="F80" s="14">
        <v>21.55</v>
      </c>
      <c r="G80" s="14">
        <v>82.09</v>
      </c>
      <c r="H80" s="14"/>
      <c r="I80" s="14">
        <v>422.65</v>
      </c>
      <c r="J80" s="14"/>
      <c r="K80" s="14">
        <v>598.94000000000005</v>
      </c>
      <c r="L80" s="1"/>
      <c r="M80" s="1">
        <f t="shared" si="3"/>
        <v>598.94000000000005</v>
      </c>
      <c r="N80" s="1"/>
    </row>
    <row r="81" spans="1:14" x14ac:dyDescent="0.25">
      <c r="A81" s="13">
        <v>74</v>
      </c>
      <c r="B81" s="14" t="s">
        <v>77</v>
      </c>
      <c r="C81" s="14">
        <v>0.5</v>
      </c>
      <c r="D81" s="14"/>
      <c r="E81" s="14">
        <f t="shared" si="2"/>
        <v>0.5</v>
      </c>
      <c r="F81" s="14">
        <v>21.55</v>
      </c>
      <c r="G81" s="14">
        <v>82.09</v>
      </c>
      <c r="H81" s="14"/>
      <c r="I81" s="14">
        <v>422.65</v>
      </c>
      <c r="J81" s="14"/>
      <c r="K81" s="14">
        <v>598.94000000000005</v>
      </c>
      <c r="L81" s="1"/>
      <c r="M81" s="1">
        <f t="shared" si="3"/>
        <v>598.94000000000005</v>
      </c>
      <c r="N81" s="1"/>
    </row>
    <row r="82" spans="1:14" x14ac:dyDescent="0.25">
      <c r="A82" s="13">
        <v>75</v>
      </c>
      <c r="B82" s="14" t="s">
        <v>78</v>
      </c>
      <c r="C82" s="14">
        <v>0.5</v>
      </c>
      <c r="D82" s="14"/>
      <c r="E82" s="14">
        <f t="shared" si="2"/>
        <v>0.5</v>
      </c>
      <c r="F82" s="14">
        <v>21.55</v>
      </c>
      <c r="G82" s="14">
        <v>82.09</v>
      </c>
      <c r="H82" s="14"/>
      <c r="I82" s="14">
        <v>422.65</v>
      </c>
      <c r="J82" s="14"/>
      <c r="K82" s="14">
        <v>598.94000000000005</v>
      </c>
      <c r="L82" s="1"/>
      <c r="M82" s="1">
        <f t="shared" si="3"/>
        <v>598.94000000000005</v>
      </c>
      <c r="N82" s="1"/>
    </row>
    <row r="83" spans="1:14" x14ac:dyDescent="0.25">
      <c r="A83" s="13">
        <v>76</v>
      </c>
      <c r="B83" s="14" t="s">
        <v>79</v>
      </c>
      <c r="C83" s="14"/>
      <c r="D83" s="14"/>
      <c r="E83" s="14">
        <f t="shared" si="2"/>
        <v>0</v>
      </c>
      <c r="F83" s="14"/>
      <c r="G83" s="14"/>
      <c r="H83" s="14"/>
      <c r="I83" s="14"/>
      <c r="J83" s="14"/>
      <c r="K83" s="14"/>
      <c r="L83" s="1"/>
      <c r="M83" s="1">
        <f t="shared" si="3"/>
        <v>0</v>
      </c>
      <c r="N83" s="1"/>
    </row>
    <row r="84" spans="1:14" x14ac:dyDescent="0.25">
      <c r="A84" s="13">
        <v>77</v>
      </c>
      <c r="B84" s="14" t="s">
        <v>80</v>
      </c>
      <c r="C84" s="14"/>
      <c r="D84" s="14"/>
      <c r="E84" s="14">
        <f t="shared" si="2"/>
        <v>0</v>
      </c>
      <c r="F84" s="14"/>
      <c r="G84" s="14"/>
      <c r="H84" s="14"/>
      <c r="I84" s="14"/>
      <c r="J84" s="14"/>
      <c r="K84" s="14"/>
      <c r="L84" s="1"/>
      <c r="M84" s="1">
        <f t="shared" si="3"/>
        <v>0</v>
      </c>
      <c r="N84" s="1"/>
    </row>
    <row r="85" spans="1:14" x14ac:dyDescent="0.25">
      <c r="A85" s="13">
        <v>78</v>
      </c>
      <c r="B85" s="14" t="s">
        <v>81</v>
      </c>
      <c r="C85" s="14"/>
      <c r="D85" s="14"/>
      <c r="E85" s="14">
        <f t="shared" si="2"/>
        <v>0</v>
      </c>
      <c r="F85" s="14"/>
      <c r="G85" s="14"/>
      <c r="H85" s="14"/>
      <c r="I85" s="14">
        <v>1267.95</v>
      </c>
      <c r="J85" s="14"/>
      <c r="K85" s="14">
        <v>1331.35</v>
      </c>
      <c r="L85" s="1">
        <v>4775.62</v>
      </c>
      <c r="M85" s="1">
        <f t="shared" si="3"/>
        <v>6106.9699999999993</v>
      </c>
      <c r="N85" s="1"/>
    </row>
    <row r="86" spans="1:14" x14ac:dyDescent="0.25">
      <c r="A86" s="13">
        <v>79</v>
      </c>
      <c r="B86" s="14" t="s">
        <v>82</v>
      </c>
      <c r="C86" s="14">
        <v>0.5</v>
      </c>
      <c r="D86" s="14"/>
      <c r="E86" s="14">
        <f t="shared" si="2"/>
        <v>0.5</v>
      </c>
      <c r="F86" s="14">
        <v>21.55</v>
      </c>
      <c r="G86" s="14">
        <v>63.15</v>
      </c>
      <c r="H86" s="14"/>
      <c r="I86" s="14"/>
      <c r="J86" s="14"/>
      <c r="K86" s="14">
        <v>119.35</v>
      </c>
      <c r="L86" s="1"/>
      <c r="M86" s="1">
        <f t="shared" si="3"/>
        <v>119.35</v>
      </c>
      <c r="N86" s="1"/>
    </row>
    <row r="87" spans="1:14" x14ac:dyDescent="0.25">
      <c r="A87" s="13">
        <v>80</v>
      </c>
      <c r="B87" s="14" t="s">
        <v>83</v>
      </c>
      <c r="C87" s="14"/>
      <c r="D87" s="14"/>
      <c r="E87" s="14">
        <f t="shared" si="2"/>
        <v>0</v>
      </c>
      <c r="F87" s="14"/>
      <c r="G87" s="14"/>
      <c r="H87" s="14"/>
      <c r="I87" s="14"/>
      <c r="J87" s="14"/>
      <c r="K87" s="14"/>
      <c r="L87" s="1"/>
      <c r="M87" s="1">
        <f t="shared" si="3"/>
        <v>0</v>
      </c>
      <c r="N87" s="1"/>
    </row>
    <row r="88" spans="1:14" x14ac:dyDescent="0.25">
      <c r="A88" s="13">
        <v>81</v>
      </c>
      <c r="B88" s="14" t="s">
        <v>84</v>
      </c>
      <c r="C88" s="14"/>
      <c r="D88" s="14"/>
      <c r="E88" s="14">
        <f t="shared" si="2"/>
        <v>0</v>
      </c>
      <c r="F88" s="14"/>
      <c r="G88" s="14"/>
      <c r="H88" s="14"/>
      <c r="I88" s="14"/>
      <c r="J88" s="14"/>
      <c r="K88" s="14"/>
      <c r="L88" s="1"/>
      <c r="M88" s="1">
        <f t="shared" si="3"/>
        <v>0</v>
      </c>
      <c r="N88" s="1"/>
    </row>
    <row r="89" spans="1:14" x14ac:dyDescent="0.25">
      <c r="A89" s="13">
        <v>82</v>
      </c>
      <c r="B89" s="14" t="s">
        <v>85</v>
      </c>
      <c r="C89" s="14"/>
      <c r="D89" s="14"/>
      <c r="E89" s="14">
        <f t="shared" si="2"/>
        <v>0</v>
      </c>
      <c r="F89" s="14"/>
      <c r="G89" s="14"/>
      <c r="H89" s="14"/>
      <c r="I89" s="14"/>
      <c r="J89" s="14"/>
      <c r="K89" s="14"/>
      <c r="L89" s="1"/>
      <c r="M89" s="1">
        <f t="shared" si="3"/>
        <v>0</v>
      </c>
      <c r="N89" s="1"/>
    </row>
    <row r="90" spans="1:14" x14ac:dyDescent="0.25">
      <c r="A90" s="13">
        <v>83</v>
      </c>
      <c r="B90" s="14" t="s">
        <v>86</v>
      </c>
      <c r="C90" s="14"/>
      <c r="D90" s="14"/>
      <c r="E90" s="14">
        <f t="shared" si="2"/>
        <v>0</v>
      </c>
      <c r="F90" s="14"/>
      <c r="G90" s="14"/>
      <c r="H90" s="14"/>
      <c r="I90" s="14"/>
      <c r="J90" s="14"/>
      <c r="K90" s="14"/>
      <c r="L90" s="1"/>
      <c r="M90" s="1">
        <f t="shared" si="3"/>
        <v>0</v>
      </c>
      <c r="N90" s="1"/>
    </row>
    <row r="91" spans="1:14" x14ac:dyDescent="0.25">
      <c r="A91" s="13">
        <v>84</v>
      </c>
      <c r="B91" s="14" t="s">
        <v>87</v>
      </c>
      <c r="C91" s="14"/>
      <c r="D91" s="14"/>
      <c r="E91" s="14">
        <f t="shared" si="2"/>
        <v>0</v>
      </c>
      <c r="F91" s="14"/>
      <c r="G91" s="14"/>
      <c r="H91" s="14"/>
      <c r="I91" s="14"/>
      <c r="J91" s="14"/>
      <c r="K91" s="14"/>
      <c r="L91" s="1"/>
      <c r="M91" s="1">
        <f t="shared" si="3"/>
        <v>0</v>
      </c>
      <c r="N91" s="1"/>
    </row>
    <row r="92" spans="1:14" x14ac:dyDescent="0.25">
      <c r="A92" s="13">
        <v>85</v>
      </c>
      <c r="B92" s="14" t="s">
        <v>88</v>
      </c>
      <c r="C92" s="14"/>
      <c r="D92" s="14"/>
      <c r="E92" s="14">
        <f t="shared" si="2"/>
        <v>0</v>
      </c>
      <c r="F92" s="14"/>
      <c r="G92" s="14"/>
      <c r="H92" s="14"/>
      <c r="I92" s="14"/>
      <c r="J92" s="14"/>
      <c r="K92" s="14"/>
      <c r="L92" s="1"/>
      <c r="M92" s="1">
        <f t="shared" si="3"/>
        <v>0</v>
      </c>
      <c r="N92" s="1"/>
    </row>
    <row r="93" spans="1:14" x14ac:dyDescent="0.25">
      <c r="A93" s="13">
        <v>86</v>
      </c>
      <c r="B93" s="14" t="s">
        <v>197</v>
      </c>
      <c r="C93" s="14"/>
      <c r="D93" s="14"/>
      <c r="E93" s="14">
        <f t="shared" si="2"/>
        <v>0</v>
      </c>
      <c r="F93" s="14"/>
      <c r="G93" s="14"/>
      <c r="H93" s="14"/>
      <c r="I93" s="14"/>
      <c r="J93" s="14"/>
      <c r="K93" s="14"/>
      <c r="L93" s="1"/>
      <c r="M93" s="1">
        <f t="shared" si="3"/>
        <v>0</v>
      </c>
      <c r="N93" s="1"/>
    </row>
    <row r="94" spans="1:14" x14ac:dyDescent="0.25">
      <c r="A94" s="13">
        <v>87</v>
      </c>
      <c r="B94" s="14" t="s">
        <v>89</v>
      </c>
      <c r="C94" s="14"/>
      <c r="D94" s="14"/>
      <c r="E94" s="14">
        <f t="shared" si="2"/>
        <v>0</v>
      </c>
      <c r="F94" s="14"/>
      <c r="G94" s="14"/>
      <c r="H94" s="14"/>
      <c r="I94" s="14"/>
      <c r="J94" s="14"/>
      <c r="K94" s="14"/>
      <c r="L94" s="1"/>
      <c r="M94" s="1">
        <f t="shared" si="3"/>
        <v>0</v>
      </c>
      <c r="N94" s="1"/>
    </row>
    <row r="95" spans="1:14" x14ac:dyDescent="0.25">
      <c r="A95" s="13">
        <v>88</v>
      </c>
      <c r="B95" s="14" t="s">
        <v>90</v>
      </c>
      <c r="C95" s="14"/>
      <c r="D95" s="14"/>
      <c r="E95" s="14">
        <f t="shared" si="2"/>
        <v>0</v>
      </c>
      <c r="F95" s="14"/>
      <c r="G95" s="14"/>
      <c r="H95" s="14"/>
      <c r="I95" s="14"/>
      <c r="J95" s="14"/>
      <c r="K95" s="14"/>
      <c r="L95" s="1"/>
      <c r="M95" s="1">
        <f t="shared" si="3"/>
        <v>0</v>
      </c>
      <c r="N95" s="1"/>
    </row>
    <row r="96" spans="1:14" x14ac:dyDescent="0.25">
      <c r="A96" s="13">
        <v>89</v>
      </c>
      <c r="B96" s="14" t="s">
        <v>91</v>
      </c>
      <c r="C96" s="14"/>
      <c r="D96" s="14"/>
      <c r="E96" s="14">
        <f t="shared" si="2"/>
        <v>0</v>
      </c>
      <c r="F96" s="14"/>
      <c r="G96" s="14"/>
      <c r="H96" s="14"/>
      <c r="I96" s="14"/>
      <c r="J96" s="14"/>
      <c r="K96" s="14"/>
      <c r="L96" s="1"/>
      <c r="M96" s="1">
        <f t="shared" si="3"/>
        <v>0</v>
      </c>
      <c r="N96" s="1"/>
    </row>
    <row r="97" spans="1:14" x14ac:dyDescent="0.25">
      <c r="A97" s="13">
        <v>90</v>
      </c>
      <c r="B97" s="14" t="s">
        <v>92</v>
      </c>
      <c r="C97" s="14"/>
      <c r="D97" s="14"/>
      <c r="E97" s="14">
        <f t="shared" si="2"/>
        <v>0</v>
      </c>
      <c r="F97" s="14"/>
      <c r="G97" s="14"/>
      <c r="H97" s="14"/>
      <c r="I97" s="14"/>
      <c r="J97" s="14"/>
      <c r="K97" s="14"/>
      <c r="L97" s="1"/>
      <c r="M97" s="1">
        <f t="shared" si="3"/>
        <v>0</v>
      </c>
      <c r="N97" s="1"/>
    </row>
    <row r="98" spans="1:14" x14ac:dyDescent="0.25">
      <c r="A98" s="13">
        <v>91</v>
      </c>
      <c r="B98" s="14" t="s">
        <v>93</v>
      </c>
      <c r="C98" s="14"/>
      <c r="D98" s="14"/>
      <c r="E98" s="14">
        <f t="shared" si="2"/>
        <v>0</v>
      </c>
      <c r="F98" s="14"/>
      <c r="G98" s="14"/>
      <c r="H98" s="14"/>
      <c r="I98" s="14"/>
      <c r="J98" s="14"/>
      <c r="K98" s="14"/>
      <c r="L98" s="1"/>
      <c r="M98" s="1">
        <f t="shared" si="3"/>
        <v>0</v>
      </c>
      <c r="N98" s="1"/>
    </row>
    <row r="99" spans="1:14" x14ac:dyDescent="0.25">
      <c r="A99" s="13">
        <v>92</v>
      </c>
      <c r="B99" s="14" t="s">
        <v>94</v>
      </c>
      <c r="C99" s="14"/>
      <c r="D99" s="14"/>
      <c r="E99" s="14">
        <f t="shared" si="2"/>
        <v>0</v>
      </c>
      <c r="F99" s="14"/>
      <c r="G99" s="14"/>
      <c r="H99" s="14"/>
      <c r="I99" s="14"/>
      <c r="J99" s="14"/>
      <c r="K99" s="14"/>
      <c r="L99" s="1"/>
      <c r="M99" s="1">
        <f t="shared" si="3"/>
        <v>0</v>
      </c>
      <c r="N99" s="1"/>
    </row>
    <row r="100" spans="1:14" x14ac:dyDescent="0.25">
      <c r="A100" s="13">
        <v>93</v>
      </c>
      <c r="B100" s="14" t="s">
        <v>95</v>
      </c>
      <c r="C100" s="14"/>
      <c r="D100" s="14"/>
      <c r="E100" s="14">
        <f t="shared" si="2"/>
        <v>0</v>
      </c>
      <c r="F100" s="14"/>
      <c r="G100" s="14"/>
      <c r="H100" s="14"/>
      <c r="I100" s="14"/>
      <c r="J100" s="14"/>
      <c r="K100" s="14"/>
      <c r="L100" s="1"/>
      <c r="M100" s="1">
        <f t="shared" si="3"/>
        <v>0</v>
      </c>
      <c r="N100" s="1"/>
    </row>
    <row r="101" spans="1:14" x14ac:dyDescent="0.25">
      <c r="A101" s="13">
        <v>94</v>
      </c>
      <c r="B101" s="14" t="s">
        <v>96</v>
      </c>
      <c r="C101" s="14"/>
      <c r="D101" s="14"/>
      <c r="E101" s="14">
        <f t="shared" si="2"/>
        <v>0</v>
      </c>
      <c r="F101" s="14"/>
      <c r="G101" s="14"/>
      <c r="H101" s="14"/>
      <c r="I101" s="14"/>
      <c r="J101" s="14"/>
      <c r="K101" s="14"/>
      <c r="L101" s="1"/>
      <c r="M101" s="1">
        <f t="shared" si="3"/>
        <v>0</v>
      </c>
      <c r="N101" s="1"/>
    </row>
    <row r="102" spans="1:14" x14ac:dyDescent="0.25">
      <c r="A102" s="13">
        <v>95</v>
      </c>
      <c r="B102" s="14" t="s">
        <v>97</v>
      </c>
      <c r="C102" s="14"/>
      <c r="D102" s="14"/>
      <c r="E102" s="14">
        <f t="shared" si="2"/>
        <v>0</v>
      </c>
      <c r="F102" s="14"/>
      <c r="G102" s="14"/>
      <c r="H102" s="14"/>
      <c r="I102" s="14"/>
      <c r="J102" s="14"/>
      <c r="K102" s="14"/>
      <c r="L102" s="1"/>
      <c r="M102" s="1">
        <f t="shared" si="3"/>
        <v>0</v>
      </c>
      <c r="N102" s="1"/>
    </row>
    <row r="103" spans="1:14" x14ac:dyDescent="0.25">
      <c r="A103" s="13">
        <v>96</v>
      </c>
      <c r="B103" s="14" t="s">
        <v>99</v>
      </c>
      <c r="C103" s="14"/>
      <c r="D103" s="14"/>
      <c r="E103" s="14">
        <f t="shared" si="2"/>
        <v>0</v>
      </c>
      <c r="F103" s="14"/>
      <c r="G103" s="14"/>
      <c r="H103" s="14"/>
      <c r="I103" s="14"/>
      <c r="J103" s="14"/>
      <c r="K103" s="14"/>
      <c r="L103" s="1"/>
      <c r="M103" s="1">
        <f t="shared" si="3"/>
        <v>0</v>
      </c>
      <c r="N103" s="1"/>
    </row>
    <row r="104" spans="1:14" x14ac:dyDescent="0.25">
      <c r="A104" s="13">
        <v>97</v>
      </c>
      <c r="B104" s="14" t="s">
        <v>100</v>
      </c>
      <c r="C104" s="14">
        <v>2.74</v>
      </c>
      <c r="D104" s="14"/>
      <c r="E104" s="14">
        <f t="shared" si="2"/>
        <v>2.74</v>
      </c>
      <c r="F104" s="14">
        <v>118.09</v>
      </c>
      <c r="G104" s="14">
        <v>449.88</v>
      </c>
      <c r="H104" s="14"/>
      <c r="I104" s="14">
        <v>211.33</v>
      </c>
      <c r="J104" s="17"/>
      <c r="K104" s="14">
        <v>1072.1600000000001</v>
      </c>
      <c r="L104" s="1"/>
      <c r="M104" s="1">
        <f t="shared" si="3"/>
        <v>1072.1600000000001</v>
      </c>
      <c r="N104" s="1"/>
    </row>
    <row r="105" spans="1:14" x14ac:dyDescent="0.25">
      <c r="A105" s="13">
        <v>98</v>
      </c>
      <c r="B105" s="14" t="s">
        <v>101</v>
      </c>
      <c r="C105" s="14">
        <v>0.5</v>
      </c>
      <c r="D105" s="14"/>
      <c r="E105" s="14">
        <f t="shared" si="2"/>
        <v>0.5</v>
      </c>
      <c r="F105" s="14">
        <v>21.55</v>
      </c>
      <c r="G105" s="14">
        <v>82.09</v>
      </c>
      <c r="H105" s="14"/>
      <c r="I105" s="14">
        <v>211.33</v>
      </c>
      <c r="J105" s="14"/>
      <c r="K105" s="14">
        <v>377.05</v>
      </c>
      <c r="L105" s="1"/>
      <c r="M105" s="1">
        <f t="shared" si="3"/>
        <v>377.05</v>
      </c>
      <c r="N105" s="1"/>
    </row>
    <row r="106" spans="1:14" x14ac:dyDescent="0.25">
      <c r="A106" s="13">
        <v>99</v>
      </c>
      <c r="B106" s="14" t="s">
        <v>102</v>
      </c>
      <c r="C106" s="14"/>
      <c r="D106" s="14"/>
      <c r="E106" s="14">
        <f t="shared" si="2"/>
        <v>0</v>
      </c>
      <c r="F106" s="14"/>
      <c r="G106" s="14"/>
      <c r="H106" s="14"/>
      <c r="I106" s="14"/>
      <c r="J106" s="14"/>
      <c r="K106" s="14"/>
      <c r="L106" s="1"/>
      <c r="M106" s="1">
        <f t="shared" si="3"/>
        <v>0</v>
      </c>
      <c r="N106" s="1"/>
    </row>
    <row r="107" spans="1:14" x14ac:dyDescent="0.25">
      <c r="A107" s="13">
        <v>100</v>
      </c>
      <c r="B107" s="14" t="s">
        <v>103</v>
      </c>
      <c r="C107" s="14"/>
      <c r="D107" s="14"/>
      <c r="E107" s="14">
        <f t="shared" si="2"/>
        <v>0</v>
      </c>
      <c r="F107" s="14"/>
      <c r="G107" s="14"/>
      <c r="H107" s="14"/>
      <c r="I107" s="14"/>
      <c r="J107" s="14"/>
      <c r="K107" s="14"/>
      <c r="L107" s="1"/>
      <c r="M107" s="1">
        <f t="shared" si="3"/>
        <v>0</v>
      </c>
      <c r="N107" s="1"/>
    </row>
    <row r="108" spans="1:14" x14ac:dyDescent="0.25">
      <c r="A108" s="13">
        <v>101</v>
      </c>
      <c r="B108" s="14" t="s">
        <v>104</v>
      </c>
      <c r="C108" s="14"/>
      <c r="D108" s="14"/>
      <c r="E108" s="14">
        <f t="shared" si="2"/>
        <v>0</v>
      </c>
      <c r="F108" s="14"/>
      <c r="G108" s="14"/>
      <c r="H108" s="14"/>
      <c r="I108" s="14"/>
      <c r="J108" s="14"/>
      <c r="K108" s="14"/>
      <c r="L108" s="1"/>
      <c r="M108" s="1">
        <f t="shared" si="3"/>
        <v>0</v>
      </c>
      <c r="N108" s="1"/>
    </row>
    <row r="109" spans="1:14" x14ac:dyDescent="0.25">
      <c r="A109" s="13">
        <v>102</v>
      </c>
      <c r="B109" s="14" t="s">
        <v>105</v>
      </c>
      <c r="C109" s="14"/>
      <c r="D109" s="14"/>
      <c r="E109" s="14">
        <f t="shared" si="2"/>
        <v>0</v>
      </c>
      <c r="F109" s="14"/>
      <c r="G109" s="14"/>
      <c r="H109" s="14"/>
      <c r="I109" s="14"/>
      <c r="J109" s="14"/>
      <c r="K109" s="14"/>
      <c r="L109" s="1"/>
      <c r="M109" s="1">
        <f t="shared" si="3"/>
        <v>0</v>
      </c>
      <c r="N109" s="1"/>
    </row>
    <row r="110" spans="1:14" x14ac:dyDescent="0.25">
      <c r="A110" s="13">
        <v>103</v>
      </c>
      <c r="B110" s="14" t="s">
        <v>106</v>
      </c>
      <c r="C110" s="14"/>
      <c r="D110" s="14"/>
      <c r="E110" s="14">
        <f t="shared" si="2"/>
        <v>0</v>
      </c>
      <c r="F110" s="14"/>
      <c r="G110" s="14"/>
      <c r="H110" s="14"/>
      <c r="I110" s="14"/>
      <c r="J110" s="14"/>
      <c r="K110" s="14"/>
      <c r="L110" s="1"/>
      <c r="M110" s="1">
        <f t="shared" si="3"/>
        <v>0</v>
      </c>
      <c r="N110" s="1"/>
    </row>
    <row r="111" spans="1:14" x14ac:dyDescent="0.25">
      <c r="A111" s="13">
        <v>104</v>
      </c>
      <c r="B111" s="14" t="s">
        <v>107</v>
      </c>
      <c r="C111" s="14"/>
      <c r="D111" s="14"/>
      <c r="E111" s="14">
        <f t="shared" si="2"/>
        <v>0</v>
      </c>
      <c r="F111" s="14"/>
      <c r="G111" s="14"/>
      <c r="H111" s="14"/>
      <c r="I111" s="14"/>
      <c r="J111" s="14"/>
      <c r="K111" s="14"/>
      <c r="L111" s="1"/>
      <c r="M111" s="1">
        <f t="shared" si="3"/>
        <v>0</v>
      </c>
      <c r="N111" s="1"/>
    </row>
    <row r="112" spans="1:14" x14ac:dyDescent="0.25">
      <c r="A112" s="13">
        <v>105</v>
      </c>
      <c r="B112" s="14" t="s">
        <v>108</v>
      </c>
      <c r="C112" s="14">
        <v>0.5</v>
      </c>
      <c r="D112" s="14"/>
      <c r="E112" s="14">
        <f t="shared" si="2"/>
        <v>0.5</v>
      </c>
      <c r="F112" s="14">
        <v>21.55</v>
      </c>
      <c r="G112" s="14">
        <v>63.15</v>
      </c>
      <c r="H112" s="14"/>
      <c r="I112" s="14"/>
      <c r="J112" s="14"/>
      <c r="K112" s="14">
        <v>119.35</v>
      </c>
      <c r="L112" s="1"/>
      <c r="M112" s="1">
        <f t="shared" si="3"/>
        <v>119.35</v>
      </c>
      <c r="N112" s="1"/>
    </row>
    <row r="113" spans="1:14" x14ac:dyDescent="0.25">
      <c r="A113" s="13">
        <v>106</v>
      </c>
      <c r="B113" s="14" t="s">
        <v>109</v>
      </c>
      <c r="C113" s="14"/>
      <c r="D113" s="14"/>
      <c r="E113" s="14">
        <f t="shared" si="2"/>
        <v>0</v>
      </c>
      <c r="F113" s="14"/>
      <c r="G113" s="14"/>
      <c r="H113" s="14"/>
      <c r="I113" s="14">
        <v>1904.43</v>
      </c>
      <c r="J113" s="14">
        <v>93.29</v>
      </c>
      <c r="K113" s="14">
        <v>2175.9699999999998</v>
      </c>
      <c r="L113" s="1"/>
      <c r="M113" s="1">
        <f t="shared" si="3"/>
        <v>2175.9699999999998</v>
      </c>
      <c r="N113" s="1"/>
    </row>
    <row r="114" spans="1:14" x14ac:dyDescent="0.25">
      <c r="A114" s="13">
        <v>107</v>
      </c>
      <c r="B114" s="14" t="s">
        <v>110</v>
      </c>
      <c r="C114" s="14"/>
      <c r="D114" s="14"/>
      <c r="E114" s="14">
        <f t="shared" si="2"/>
        <v>0</v>
      </c>
      <c r="F114" s="14"/>
      <c r="G114" s="14"/>
      <c r="H114" s="14"/>
      <c r="I114" s="14">
        <v>857</v>
      </c>
      <c r="J114" s="14">
        <v>68.989999999999995</v>
      </c>
      <c r="K114" s="14">
        <v>1030.25</v>
      </c>
      <c r="L114" s="1"/>
      <c r="M114" s="1">
        <f t="shared" si="3"/>
        <v>1030.25</v>
      </c>
      <c r="N114" s="1"/>
    </row>
    <row r="115" spans="1:14" x14ac:dyDescent="0.25">
      <c r="A115" s="13">
        <v>108</v>
      </c>
      <c r="B115" s="14" t="s">
        <v>111</v>
      </c>
      <c r="C115" s="14"/>
      <c r="D115" s="14"/>
      <c r="E115" s="14">
        <f t="shared" si="2"/>
        <v>0</v>
      </c>
      <c r="F115" s="14"/>
      <c r="G115" s="14"/>
      <c r="H115" s="14"/>
      <c r="I115" s="14">
        <v>952.22</v>
      </c>
      <c r="J115" s="14">
        <v>65.959999999999994</v>
      </c>
      <c r="K115" s="14">
        <v>1124.5</v>
      </c>
      <c r="L115" s="1"/>
      <c r="M115" s="1">
        <f t="shared" si="3"/>
        <v>1124.5</v>
      </c>
      <c r="N115" s="1"/>
    </row>
    <row r="116" spans="1:14" x14ac:dyDescent="0.25">
      <c r="A116" s="13">
        <v>109</v>
      </c>
      <c r="B116" s="14" t="s">
        <v>112</v>
      </c>
      <c r="C116" s="14"/>
      <c r="D116" s="14"/>
      <c r="E116" s="14">
        <f t="shared" si="2"/>
        <v>0</v>
      </c>
      <c r="F116" s="14"/>
      <c r="G116" s="14"/>
      <c r="H116" s="14"/>
      <c r="I116" s="14">
        <v>1333.1</v>
      </c>
      <c r="J116" s="14">
        <v>91.96</v>
      </c>
      <c r="K116" s="14">
        <v>1573.57</v>
      </c>
      <c r="L116" s="1"/>
      <c r="M116" s="1">
        <f t="shared" si="3"/>
        <v>1573.57</v>
      </c>
      <c r="N116" s="1"/>
    </row>
    <row r="117" spans="1:14" x14ac:dyDescent="0.25">
      <c r="A117" s="13">
        <v>110</v>
      </c>
      <c r="B117" s="14" t="s">
        <v>113</v>
      </c>
      <c r="C117" s="14"/>
      <c r="D117" s="14"/>
      <c r="E117" s="14">
        <f t="shared" si="2"/>
        <v>0</v>
      </c>
      <c r="F117" s="14"/>
      <c r="G117" s="14"/>
      <c r="H117" s="14"/>
      <c r="I117" s="14"/>
      <c r="J117" s="14"/>
      <c r="K117" s="14"/>
      <c r="L117" s="1"/>
      <c r="M117" s="1">
        <f t="shared" si="3"/>
        <v>0</v>
      </c>
      <c r="N117" s="1"/>
    </row>
    <row r="118" spans="1:14" x14ac:dyDescent="0.25">
      <c r="A118" s="13">
        <v>111</v>
      </c>
      <c r="B118" s="14" t="s">
        <v>114</v>
      </c>
      <c r="C118" s="14"/>
      <c r="D118" s="14"/>
      <c r="E118" s="14">
        <f t="shared" si="2"/>
        <v>0</v>
      </c>
      <c r="F118" s="14"/>
      <c r="G118" s="14"/>
      <c r="H118" s="14"/>
      <c r="I118" s="14"/>
      <c r="J118" s="14"/>
      <c r="K118" s="14"/>
      <c r="L118" s="1"/>
      <c r="M118" s="1">
        <f t="shared" si="3"/>
        <v>0</v>
      </c>
      <c r="N118" s="1"/>
    </row>
    <row r="119" spans="1:14" x14ac:dyDescent="0.25">
      <c r="A119" s="13">
        <v>112</v>
      </c>
      <c r="B119" s="14" t="s">
        <v>115</v>
      </c>
      <c r="C119" s="14">
        <v>12.65</v>
      </c>
      <c r="D119" s="14">
        <v>0.3</v>
      </c>
      <c r="E119" s="14">
        <f t="shared" si="2"/>
        <v>12.950000000000001</v>
      </c>
      <c r="F119" s="14">
        <v>770.01</v>
      </c>
      <c r="G119" s="14">
        <v>5682.67</v>
      </c>
      <c r="H119" s="14"/>
      <c r="I119" s="14">
        <v>2113.25</v>
      </c>
      <c r="J119" s="14"/>
      <c r="K119" s="14">
        <v>12959.15</v>
      </c>
      <c r="L119" s="1">
        <f>27.38+910.32</f>
        <v>937.7</v>
      </c>
      <c r="M119" s="1">
        <f t="shared" si="3"/>
        <v>13896.85</v>
      </c>
      <c r="N119" s="1"/>
    </row>
    <row r="120" spans="1:14" x14ac:dyDescent="0.25">
      <c r="A120" s="13">
        <v>113</v>
      </c>
      <c r="B120" s="14" t="s">
        <v>116</v>
      </c>
      <c r="C120" s="14"/>
      <c r="D120" s="14"/>
      <c r="E120" s="36">
        <f t="shared" si="2"/>
        <v>0</v>
      </c>
      <c r="F120" s="14"/>
      <c r="G120" s="14"/>
      <c r="H120" s="14"/>
      <c r="I120" s="14"/>
      <c r="J120" s="14"/>
      <c r="K120" s="14"/>
      <c r="L120" s="1"/>
      <c r="M120" s="1">
        <f t="shared" si="3"/>
        <v>0</v>
      </c>
      <c r="N120" s="1"/>
    </row>
    <row r="121" spans="1:14" x14ac:dyDescent="0.25">
      <c r="A121" s="13">
        <v>114</v>
      </c>
      <c r="B121" s="14" t="s">
        <v>117</v>
      </c>
      <c r="C121" s="14">
        <v>4.5</v>
      </c>
      <c r="D121" s="14">
        <v>0.8</v>
      </c>
      <c r="E121" s="36">
        <f t="shared" si="2"/>
        <v>5.3</v>
      </c>
      <c r="F121" s="14">
        <v>1208.57</v>
      </c>
      <c r="G121" s="14">
        <v>2700.05</v>
      </c>
      <c r="H121" s="14"/>
      <c r="I121" s="14">
        <v>1690.6</v>
      </c>
      <c r="J121" s="14"/>
      <c r="K121" s="14">
        <v>6878.23</v>
      </c>
      <c r="L121" s="1"/>
      <c r="M121" s="1">
        <f t="shared" si="3"/>
        <v>6878.23</v>
      </c>
      <c r="N121" s="1"/>
    </row>
    <row r="122" spans="1:14" x14ac:dyDescent="0.25">
      <c r="A122" s="13">
        <v>115</v>
      </c>
      <c r="B122" s="14" t="s">
        <v>118</v>
      </c>
      <c r="C122" s="14"/>
      <c r="D122" s="14"/>
      <c r="E122" s="14">
        <f t="shared" si="2"/>
        <v>0</v>
      </c>
      <c r="F122" s="14"/>
      <c r="G122" s="14"/>
      <c r="H122" s="14"/>
      <c r="I122" s="14"/>
      <c r="J122" s="14"/>
      <c r="K122" s="14"/>
      <c r="L122" s="1"/>
      <c r="M122" s="1">
        <f t="shared" si="3"/>
        <v>0</v>
      </c>
      <c r="N122" s="1"/>
    </row>
    <row r="123" spans="1:14" x14ac:dyDescent="0.25">
      <c r="A123" s="13">
        <v>116</v>
      </c>
      <c r="B123" s="14" t="s">
        <v>119</v>
      </c>
      <c r="C123" s="14"/>
      <c r="D123" s="14"/>
      <c r="E123" s="14">
        <f t="shared" si="2"/>
        <v>0</v>
      </c>
      <c r="F123" s="14"/>
      <c r="G123" s="14"/>
      <c r="H123" s="14"/>
      <c r="I123" s="14"/>
      <c r="J123" s="14"/>
      <c r="K123" s="14"/>
      <c r="L123" s="1"/>
      <c r="M123" s="1">
        <f t="shared" si="3"/>
        <v>0</v>
      </c>
      <c r="N123" s="1"/>
    </row>
    <row r="124" spans="1:14" x14ac:dyDescent="0.25">
      <c r="A124" s="13">
        <v>117</v>
      </c>
      <c r="B124" s="14" t="s">
        <v>120</v>
      </c>
      <c r="C124" s="14"/>
      <c r="D124" s="14"/>
      <c r="E124" s="14">
        <f t="shared" si="2"/>
        <v>0</v>
      </c>
      <c r="F124" s="14"/>
      <c r="G124" s="14"/>
      <c r="H124" s="14"/>
      <c r="I124" s="14"/>
      <c r="J124" s="14"/>
      <c r="K124" s="14"/>
      <c r="L124" s="1"/>
      <c r="M124" s="1">
        <f t="shared" si="3"/>
        <v>0</v>
      </c>
      <c r="N124" s="1"/>
    </row>
    <row r="125" spans="1:14" x14ac:dyDescent="0.25">
      <c r="A125" s="13">
        <v>118</v>
      </c>
      <c r="B125" s="14" t="s">
        <v>122</v>
      </c>
      <c r="C125" s="14">
        <v>58.29</v>
      </c>
      <c r="D125" s="14">
        <v>0.3</v>
      </c>
      <c r="E125" s="14">
        <f t="shared" si="2"/>
        <v>58.589999999999996</v>
      </c>
      <c r="F125" s="14">
        <v>3468.07</v>
      </c>
      <c r="G125" s="14">
        <v>9224.49</v>
      </c>
      <c r="H125" s="14"/>
      <c r="I125" s="14">
        <v>1267.95</v>
      </c>
      <c r="J125" s="14"/>
      <c r="K125" s="14">
        <v>18765.63</v>
      </c>
      <c r="L125" s="1">
        <v>109.51</v>
      </c>
      <c r="M125" s="1">
        <f t="shared" si="3"/>
        <v>18875.14</v>
      </c>
      <c r="N125" s="1"/>
    </row>
    <row r="126" spans="1:14" x14ac:dyDescent="0.25">
      <c r="A126" s="13">
        <v>119</v>
      </c>
      <c r="B126" s="14" t="s">
        <v>123</v>
      </c>
      <c r="C126" s="14"/>
      <c r="D126" s="14"/>
      <c r="E126" s="14">
        <f t="shared" si="2"/>
        <v>0</v>
      </c>
      <c r="F126" s="14"/>
      <c r="G126" s="14"/>
      <c r="H126" s="14"/>
      <c r="I126" s="14"/>
      <c r="J126" s="14"/>
      <c r="K126" s="14"/>
      <c r="L126" s="1"/>
      <c r="M126" s="1">
        <f t="shared" si="3"/>
        <v>0</v>
      </c>
      <c r="N126" s="1"/>
    </row>
    <row r="127" spans="1:14" x14ac:dyDescent="0.25">
      <c r="A127" s="13">
        <v>120</v>
      </c>
      <c r="B127" s="14" t="s">
        <v>124</v>
      </c>
      <c r="C127" s="14"/>
      <c r="D127" s="14"/>
      <c r="E127" s="14">
        <f t="shared" si="2"/>
        <v>0</v>
      </c>
      <c r="F127" s="14"/>
      <c r="G127" s="14"/>
      <c r="H127" s="14"/>
      <c r="I127" s="14"/>
      <c r="J127" s="14"/>
      <c r="K127" s="14"/>
      <c r="L127" s="1"/>
      <c r="M127" s="1">
        <f t="shared" si="3"/>
        <v>0</v>
      </c>
      <c r="N127" s="1"/>
    </row>
    <row r="128" spans="1:14" x14ac:dyDescent="0.25">
      <c r="A128" s="13">
        <v>121</v>
      </c>
      <c r="B128" s="14" t="s">
        <v>125</v>
      </c>
      <c r="C128" s="14"/>
      <c r="D128" s="14"/>
      <c r="E128" s="14">
        <f t="shared" si="2"/>
        <v>0</v>
      </c>
      <c r="F128" s="14"/>
      <c r="G128" s="14"/>
      <c r="H128" s="14">
        <v>260</v>
      </c>
      <c r="I128" s="14"/>
      <c r="J128" s="14"/>
      <c r="K128" s="14">
        <v>491.4</v>
      </c>
      <c r="L128" s="1"/>
      <c r="M128" s="1">
        <f t="shared" si="3"/>
        <v>491.4</v>
      </c>
      <c r="N128" s="1"/>
    </row>
    <row r="129" spans="1:14" x14ac:dyDescent="0.25">
      <c r="A129" s="13">
        <v>122</v>
      </c>
      <c r="B129" s="14" t="s">
        <v>126</v>
      </c>
      <c r="C129" s="14"/>
      <c r="D129" s="14"/>
      <c r="E129" s="14">
        <f t="shared" si="2"/>
        <v>0</v>
      </c>
      <c r="F129" s="14"/>
      <c r="G129" s="14"/>
      <c r="H129" s="14"/>
      <c r="I129" s="14"/>
      <c r="J129" s="14"/>
      <c r="K129" s="14"/>
      <c r="L129" s="1"/>
      <c r="M129" s="1">
        <f t="shared" si="3"/>
        <v>0</v>
      </c>
      <c r="N129" s="1"/>
    </row>
    <row r="130" spans="1:14" x14ac:dyDescent="0.25">
      <c r="A130" s="13">
        <v>123</v>
      </c>
      <c r="B130" s="14" t="s">
        <v>127</v>
      </c>
      <c r="C130" s="14"/>
      <c r="D130" s="14"/>
      <c r="E130" s="14">
        <f t="shared" si="2"/>
        <v>0</v>
      </c>
      <c r="F130" s="14"/>
      <c r="G130" s="14"/>
      <c r="H130" s="14"/>
      <c r="I130" s="14"/>
      <c r="J130" s="14"/>
      <c r="K130" s="14"/>
      <c r="L130" s="1"/>
      <c r="M130" s="1">
        <f t="shared" si="3"/>
        <v>0</v>
      </c>
      <c r="N130" s="1"/>
    </row>
    <row r="131" spans="1:14" x14ac:dyDescent="0.25">
      <c r="A131" s="13">
        <v>124</v>
      </c>
      <c r="B131" s="14" t="s">
        <v>128</v>
      </c>
      <c r="C131" s="14"/>
      <c r="D131" s="14"/>
      <c r="E131" s="14">
        <f t="shared" si="2"/>
        <v>0</v>
      </c>
      <c r="F131" s="14"/>
      <c r="G131" s="14"/>
      <c r="H131" s="14"/>
      <c r="I131" s="14"/>
      <c r="J131" s="14"/>
      <c r="K131" s="14"/>
      <c r="L131" s="1"/>
      <c r="M131" s="1">
        <f t="shared" si="3"/>
        <v>0</v>
      </c>
      <c r="N131" s="1"/>
    </row>
    <row r="132" spans="1:14" x14ac:dyDescent="0.25">
      <c r="A132" s="13">
        <v>125</v>
      </c>
      <c r="B132" s="14" t="s">
        <v>129</v>
      </c>
      <c r="C132" s="14"/>
      <c r="D132" s="14"/>
      <c r="E132" s="14">
        <f t="shared" si="2"/>
        <v>0</v>
      </c>
      <c r="F132" s="14"/>
      <c r="G132" s="14"/>
      <c r="H132" s="14"/>
      <c r="I132" s="14"/>
      <c r="J132" s="14"/>
      <c r="K132" s="14"/>
      <c r="L132" s="1"/>
      <c r="M132" s="1">
        <f t="shared" si="3"/>
        <v>0</v>
      </c>
      <c r="N132" s="1"/>
    </row>
    <row r="133" spans="1:14" x14ac:dyDescent="0.25">
      <c r="A133" s="13">
        <v>126</v>
      </c>
      <c r="B133" s="14" t="s">
        <v>130</v>
      </c>
      <c r="C133" s="14"/>
      <c r="D133" s="14"/>
      <c r="E133" s="14">
        <f t="shared" si="2"/>
        <v>0</v>
      </c>
      <c r="F133" s="14"/>
      <c r="G133" s="14"/>
      <c r="H133" s="14"/>
      <c r="I133" s="14"/>
      <c r="J133" s="14"/>
      <c r="K133" s="14"/>
      <c r="L133" s="1"/>
      <c r="M133" s="1">
        <f t="shared" si="3"/>
        <v>0</v>
      </c>
      <c r="N133" s="1"/>
    </row>
    <row r="134" spans="1:14" x14ac:dyDescent="0.25">
      <c r="A134" s="13">
        <v>127</v>
      </c>
      <c r="B134" s="14" t="s">
        <v>131</v>
      </c>
      <c r="C134" s="14"/>
      <c r="D134" s="14"/>
      <c r="E134" s="14">
        <f t="shared" si="2"/>
        <v>0</v>
      </c>
      <c r="F134" s="14"/>
      <c r="G134" s="14"/>
      <c r="H134" s="14"/>
      <c r="I134" s="14"/>
      <c r="J134" s="14"/>
      <c r="K134" s="14"/>
      <c r="L134" s="1"/>
      <c r="M134" s="1">
        <f t="shared" si="3"/>
        <v>0</v>
      </c>
      <c r="N134" s="1"/>
    </row>
    <row r="135" spans="1:14" x14ac:dyDescent="0.25">
      <c r="A135" s="13">
        <v>128</v>
      </c>
      <c r="B135" s="14" t="s">
        <v>132</v>
      </c>
      <c r="C135" s="14"/>
      <c r="D135" s="14"/>
      <c r="E135" s="14">
        <f t="shared" si="2"/>
        <v>0</v>
      </c>
      <c r="F135" s="14"/>
      <c r="G135" s="14"/>
      <c r="H135" s="14"/>
      <c r="I135" s="14"/>
      <c r="J135" s="14"/>
      <c r="K135" s="14"/>
      <c r="L135" s="1"/>
      <c r="M135" s="1">
        <f t="shared" si="3"/>
        <v>0</v>
      </c>
      <c r="N135" s="1"/>
    </row>
    <row r="136" spans="1:14" x14ac:dyDescent="0.25">
      <c r="A136" s="13">
        <v>129</v>
      </c>
      <c r="B136" s="14" t="s">
        <v>133</v>
      </c>
      <c r="C136" s="14"/>
      <c r="D136" s="14"/>
      <c r="E136" s="14">
        <f t="shared" ref="E136:E173" si="4">SUM(C136:D136)</f>
        <v>0</v>
      </c>
      <c r="F136" s="14"/>
      <c r="G136" s="14"/>
      <c r="H136" s="14"/>
      <c r="I136" s="14"/>
      <c r="J136" s="14"/>
      <c r="K136" s="14"/>
      <c r="L136" s="1"/>
      <c r="M136" s="1">
        <f t="shared" ref="M136:M172" si="5">K136+L136</f>
        <v>0</v>
      </c>
      <c r="N136" s="1"/>
    </row>
    <row r="137" spans="1:14" x14ac:dyDescent="0.25">
      <c r="A137" s="13">
        <v>130</v>
      </c>
      <c r="B137" s="14" t="s">
        <v>134</v>
      </c>
      <c r="C137" s="14"/>
      <c r="D137" s="14"/>
      <c r="E137" s="14">
        <f t="shared" si="4"/>
        <v>0</v>
      </c>
      <c r="F137" s="14"/>
      <c r="G137" s="14"/>
      <c r="H137" s="14"/>
      <c r="I137" s="14"/>
      <c r="J137" s="14"/>
      <c r="K137" s="14"/>
      <c r="L137" s="1"/>
      <c r="M137" s="1">
        <f t="shared" si="5"/>
        <v>0</v>
      </c>
      <c r="N137" s="1"/>
    </row>
    <row r="138" spans="1:14" x14ac:dyDescent="0.25">
      <c r="A138" s="13">
        <v>131</v>
      </c>
      <c r="B138" s="14" t="s">
        <v>135</v>
      </c>
      <c r="C138" s="14"/>
      <c r="D138" s="14"/>
      <c r="E138" s="14">
        <f t="shared" si="4"/>
        <v>0</v>
      </c>
      <c r="F138" s="14"/>
      <c r="G138" s="14"/>
      <c r="H138" s="14"/>
      <c r="I138" s="14">
        <v>1713.99</v>
      </c>
      <c r="J138" s="14">
        <v>310.47000000000003</v>
      </c>
      <c r="K138" s="14">
        <v>2386.4699999999998</v>
      </c>
      <c r="L138" s="1">
        <f>6066.61-2683.3</f>
        <v>3383.3099999999995</v>
      </c>
      <c r="M138" s="1">
        <f t="shared" si="5"/>
        <v>5769.7799999999988</v>
      </c>
      <c r="N138" s="1"/>
    </row>
    <row r="139" spans="1:14" x14ac:dyDescent="0.25">
      <c r="A139" s="13">
        <v>132</v>
      </c>
      <c r="B139" s="14" t="s">
        <v>136</v>
      </c>
      <c r="C139" s="14"/>
      <c r="D139" s="14"/>
      <c r="E139" s="14">
        <f t="shared" si="4"/>
        <v>0</v>
      </c>
      <c r="F139" s="14"/>
      <c r="G139" s="14"/>
      <c r="H139" s="14"/>
      <c r="I139" s="14">
        <v>4380.2</v>
      </c>
      <c r="J139" s="14">
        <v>352.56</v>
      </c>
      <c r="K139" s="14">
        <v>5265.55</v>
      </c>
      <c r="L139" s="1">
        <f>49833.47-24130.79+4157.06</f>
        <v>29859.74</v>
      </c>
      <c r="M139" s="1">
        <f t="shared" si="5"/>
        <v>35125.29</v>
      </c>
      <c r="N139" s="1"/>
    </row>
    <row r="140" spans="1:14" x14ac:dyDescent="0.25">
      <c r="A140" s="13">
        <v>133</v>
      </c>
      <c r="B140" s="14" t="s">
        <v>137</v>
      </c>
      <c r="C140" s="14">
        <v>77.3</v>
      </c>
      <c r="D140" s="14"/>
      <c r="E140" s="14">
        <f t="shared" si="4"/>
        <v>77.3</v>
      </c>
      <c r="F140" s="14">
        <v>3331.63</v>
      </c>
      <c r="G140" s="14">
        <v>12691.83</v>
      </c>
      <c r="H140" s="14"/>
      <c r="I140" s="14">
        <v>2094.88</v>
      </c>
      <c r="J140" s="14">
        <v>270.33</v>
      </c>
      <c r="K140" s="14">
        <v>26698.11</v>
      </c>
      <c r="L140" s="1">
        <v>1039.98</v>
      </c>
      <c r="M140" s="1">
        <f t="shared" si="5"/>
        <v>27738.09</v>
      </c>
      <c r="N140" s="1"/>
    </row>
    <row r="141" spans="1:14" x14ac:dyDescent="0.25">
      <c r="A141" s="13">
        <v>134</v>
      </c>
      <c r="B141" s="14" t="s">
        <v>138</v>
      </c>
      <c r="C141" s="14"/>
      <c r="D141" s="14"/>
      <c r="E141" s="14">
        <f t="shared" si="4"/>
        <v>0</v>
      </c>
      <c r="F141" s="14"/>
      <c r="G141" s="14"/>
      <c r="H141" s="14"/>
      <c r="I141" s="14">
        <v>2380.54</v>
      </c>
      <c r="J141" s="14">
        <v>313.24</v>
      </c>
      <c r="K141" s="14">
        <v>3091.6</v>
      </c>
      <c r="L141" s="1">
        <f>44254.42-22257.34</f>
        <v>21997.079999999998</v>
      </c>
      <c r="M141" s="1">
        <f t="shared" si="5"/>
        <v>25088.679999999997</v>
      </c>
      <c r="N141" s="1"/>
    </row>
    <row r="142" spans="1:14" x14ac:dyDescent="0.25">
      <c r="A142" s="13">
        <v>135</v>
      </c>
      <c r="B142" s="14" t="s">
        <v>139</v>
      </c>
      <c r="C142" s="14">
        <v>3.66</v>
      </c>
      <c r="D142" s="14"/>
      <c r="E142" s="14">
        <f t="shared" si="4"/>
        <v>3.66</v>
      </c>
      <c r="F142" s="14">
        <v>157.75</v>
      </c>
      <c r="G142" s="14">
        <v>600.92999999999995</v>
      </c>
      <c r="H142" s="14"/>
      <c r="I142" s="14">
        <v>2856.65</v>
      </c>
      <c r="J142" s="14">
        <v>313.67</v>
      </c>
      <c r="K142" s="14">
        <v>4728.07</v>
      </c>
      <c r="L142" s="1"/>
      <c r="M142" s="1">
        <f t="shared" si="5"/>
        <v>4728.07</v>
      </c>
      <c r="N142" s="1"/>
    </row>
    <row r="143" spans="1:14" x14ac:dyDescent="0.25">
      <c r="A143" s="13">
        <v>136</v>
      </c>
      <c r="B143" s="14" t="s">
        <v>140</v>
      </c>
      <c r="C143" s="14">
        <v>69.3</v>
      </c>
      <c r="D143" s="14"/>
      <c r="E143" s="14">
        <f t="shared" si="4"/>
        <v>69.3</v>
      </c>
      <c r="F143" s="14">
        <v>2986.83</v>
      </c>
      <c r="G143" s="14">
        <v>11378.32</v>
      </c>
      <c r="H143" s="14"/>
      <c r="I143" s="14">
        <v>3047.09</v>
      </c>
      <c r="J143" s="14">
        <v>312.17</v>
      </c>
      <c r="K143" s="14">
        <v>25294.48</v>
      </c>
      <c r="L143" s="1"/>
      <c r="M143" s="1">
        <f t="shared" si="5"/>
        <v>25294.48</v>
      </c>
      <c r="N143" s="1"/>
    </row>
    <row r="144" spans="1:14" x14ac:dyDescent="0.25">
      <c r="A144" s="13">
        <v>137</v>
      </c>
      <c r="B144" s="14" t="s">
        <v>141</v>
      </c>
      <c r="C144" s="14"/>
      <c r="D144" s="14"/>
      <c r="E144" s="14">
        <f t="shared" si="4"/>
        <v>0</v>
      </c>
      <c r="F144" s="14"/>
      <c r="G144" s="14"/>
      <c r="H144" s="14"/>
      <c r="I144" s="14"/>
      <c r="J144" s="14"/>
      <c r="K144" s="14"/>
      <c r="L144" s="1"/>
      <c r="M144" s="1">
        <f t="shared" si="5"/>
        <v>0</v>
      </c>
      <c r="N144" s="1"/>
    </row>
    <row r="145" spans="1:14" x14ac:dyDescent="0.25">
      <c r="A145" s="13">
        <v>138</v>
      </c>
      <c r="B145" s="14" t="s">
        <v>231</v>
      </c>
      <c r="C145" s="14">
        <v>1.43</v>
      </c>
      <c r="D145" s="14"/>
      <c r="E145" s="14">
        <f t="shared" si="4"/>
        <v>1.43</v>
      </c>
      <c r="F145" s="14">
        <v>284.64999999999998</v>
      </c>
      <c r="G145" s="14">
        <v>684.44</v>
      </c>
      <c r="H145" s="14"/>
      <c r="I145" s="14">
        <v>1267.95</v>
      </c>
      <c r="J145" s="14"/>
      <c r="K145" s="14">
        <v>2624.95</v>
      </c>
      <c r="L145" s="1"/>
      <c r="M145" s="1">
        <f t="shared" si="5"/>
        <v>2624.95</v>
      </c>
      <c r="N145" s="1"/>
    </row>
    <row r="146" spans="1:14" x14ac:dyDescent="0.25">
      <c r="A146" s="13">
        <v>139</v>
      </c>
      <c r="B146" s="14" t="s">
        <v>143</v>
      </c>
      <c r="C146" s="14"/>
      <c r="D146" s="14"/>
      <c r="E146" s="14">
        <f t="shared" si="4"/>
        <v>0</v>
      </c>
      <c r="F146" s="14"/>
      <c r="G146" s="14"/>
      <c r="H146" s="14"/>
      <c r="I146" s="14"/>
      <c r="J146" s="14"/>
      <c r="K146" s="14"/>
      <c r="L146" s="1"/>
      <c r="M146" s="1">
        <f t="shared" si="5"/>
        <v>0</v>
      </c>
      <c r="N146" s="1"/>
    </row>
    <row r="147" spans="1:14" x14ac:dyDescent="0.25">
      <c r="A147" s="13">
        <v>140</v>
      </c>
      <c r="B147" s="14" t="s">
        <v>144</v>
      </c>
      <c r="C147" s="14"/>
      <c r="D147" s="14">
        <v>1</v>
      </c>
      <c r="E147" s="14">
        <f t="shared" si="4"/>
        <v>1</v>
      </c>
      <c r="F147" s="14">
        <v>43.1</v>
      </c>
      <c r="G147" s="14">
        <v>176.82</v>
      </c>
      <c r="H147" s="14"/>
      <c r="I147" s="14">
        <v>422.65</v>
      </c>
      <c r="J147" s="14"/>
      <c r="K147" s="14">
        <v>777.97</v>
      </c>
      <c r="L147" s="1"/>
      <c r="M147" s="1">
        <f t="shared" si="5"/>
        <v>777.97</v>
      </c>
      <c r="N147" s="1"/>
    </row>
    <row r="148" spans="1:14" x14ac:dyDescent="0.25">
      <c r="A148" s="13">
        <v>141</v>
      </c>
      <c r="B148" s="14" t="s">
        <v>145</v>
      </c>
      <c r="C148" s="14"/>
      <c r="D148" s="14"/>
      <c r="E148" s="14">
        <f t="shared" si="4"/>
        <v>0</v>
      </c>
      <c r="F148" s="14"/>
      <c r="G148" s="14"/>
      <c r="H148" s="14"/>
      <c r="I148" s="14"/>
      <c r="J148" s="14"/>
      <c r="K148" s="14"/>
      <c r="L148" s="1"/>
      <c r="M148" s="1">
        <f t="shared" si="5"/>
        <v>0</v>
      </c>
      <c r="N148" s="1"/>
    </row>
    <row r="149" spans="1:14" x14ac:dyDescent="0.25">
      <c r="A149" s="13">
        <v>142</v>
      </c>
      <c r="B149" s="14" t="s">
        <v>146</v>
      </c>
      <c r="C149" s="14">
        <v>1</v>
      </c>
      <c r="D149" s="14"/>
      <c r="E149" s="14">
        <f t="shared" si="4"/>
        <v>1</v>
      </c>
      <c r="F149" s="14">
        <v>43.1</v>
      </c>
      <c r="G149" s="14">
        <v>176.82</v>
      </c>
      <c r="H149" s="14"/>
      <c r="I149" s="14">
        <v>845.3</v>
      </c>
      <c r="J149" s="14"/>
      <c r="K149" s="14">
        <v>1221.76</v>
      </c>
      <c r="L149" s="1"/>
      <c r="M149" s="1">
        <f t="shared" si="5"/>
        <v>1221.76</v>
      </c>
      <c r="N149" s="1"/>
    </row>
    <row r="150" spans="1:14" x14ac:dyDescent="0.25">
      <c r="A150" s="13">
        <v>143</v>
      </c>
      <c r="B150" s="14" t="s">
        <v>147</v>
      </c>
      <c r="C150" s="14"/>
      <c r="D150" s="14"/>
      <c r="E150" s="14">
        <f t="shared" si="4"/>
        <v>0</v>
      </c>
      <c r="F150" s="14"/>
      <c r="G150" s="14"/>
      <c r="H150" s="14">
        <v>4810</v>
      </c>
      <c r="I150" s="14"/>
      <c r="J150" s="14"/>
      <c r="K150" s="14">
        <v>9090.9</v>
      </c>
      <c r="L150" s="1"/>
      <c r="M150" s="1">
        <f t="shared" si="5"/>
        <v>9090.9</v>
      </c>
      <c r="N150" s="1"/>
    </row>
    <row r="151" spans="1:14" x14ac:dyDescent="0.25">
      <c r="A151" s="13">
        <v>144</v>
      </c>
      <c r="B151" s="14" t="s">
        <v>148</v>
      </c>
      <c r="C151" s="14"/>
      <c r="D151" s="14"/>
      <c r="E151" s="14">
        <f t="shared" si="4"/>
        <v>0</v>
      </c>
      <c r="F151" s="14"/>
      <c r="G151" s="14"/>
      <c r="H151" s="14"/>
      <c r="I151" s="14"/>
      <c r="J151" s="14"/>
      <c r="K151" s="14"/>
      <c r="L151" s="1"/>
      <c r="M151" s="1">
        <f t="shared" si="5"/>
        <v>0</v>
      </c>
      <c r="N151" s="1"/>
    </row>
    <row r="152" spans="1:14" x14ac:dyDescent="0.25">
      <c r="A152" s="13">
        <v>145</v>
      </c>
      <c r="B152" s="14" t="s">
        <v>149</v>
      </c>
      <c r="C152" s="14">
        <v>8.74</v>
      </c>
      <c r="D152" s="14">
        <v>0.4</v>
      </c>
      <c r="E152" s="14">
        <f t="shared" si="4"/>
        <v>9.14</v>
      </c>
      <c r="F152" s="14">
        <v>1064.98</v>
      </c>
      <c r="G152" s="14">
        <v>2914.76</v>
      </c>
      <c r="H152" s="14">
        <v>128</v>
      </c>
      <c r="I152" s="14">
        <v>3803.85</v>
      </c>
      <c r="J152" s="14"/>
      <c r="K152" s="14">
        <v>9744.85</v>
      </c>
      <c r="L152" s="1">
        <v>242.69</v>
      </c>
      <c r="M152" s="1">
        <f t="shared" si="5"/>
        <v>9987.5400000000009</v>
      </c>
      <c r="N152" s="1"/>
    </row>
    <row r="153" spans="1:14" x14ac:dyDescent="0.25">
      <c r="A153" s="13">
        <v>146</v>
      </c>
      <c r="B153" s="14" t="s">
        <v>150</v>
      </c>
      <c r="C153" s="14"/>
      <c r="D153" s="14"/>
      <c r="E153" s="14">
        <f t="shared" si="4"/>
        <v>0</v>
      </c>
      <c r="F153" s="14"/>
      <c r="G153" s="14"/>
      <c r="H153" s="14"/>
      <c r="I153" s="14"/>
      <c r="J153" s="14"/>
      <c r="K153" s="14"/>
      <c r="L153" s="1"/>
      <c r="M153" s="1">
        <f t="shared" si="5"/>
        <v>0</v>
      </c>
      <c r="N153" s="1"/>
    </row>
    <row r="154" spans="1:14" x14ac:dyDescent="0.25">
      <c r="A154" s="13">
        <v>147</v>
      </c>
      <c r="B154" s="14" t="s">
        <v>151</v>
      </c>
      <c r="C154" s="14">
        <v>3.05</v>
      </c>
      <c r="D154" s="14">
        <v>0.3</v>
      </c>
      <c r="E154" s="14">
        <f t="shared" si="4"/>
        <v>3.3499999999999996</v>
      </c>
      <c r="F154" s="14">
        <v>891.2</v>
      </c>
      <c r="G154" s="14">
        <v>2037.59</v>
      </c>
      <c r="H154" s="14"/>
      <c r="I154" s="14">
        <v>845.3</v>
      </c>
      <c r="J154" s="14"/>
      <c r="K154" s="14">
        <v>4738.6099999999997</v>
      </c>
      <c r="L154" s="1">
        <v>54.75</v>
      </c>
      <c r="M154" s="1">
        <f t="shared" si="5"/>
        <v>4793.3599999999997</v>
      </c>
      <c r="N154" s="1"/>
    </row>
    <row r="155" spans="1:14" x14ac:dyDescent="0.25">
      <c r="A155" s="13">
        <v>148</v>
      </c>
      <c r="B155" s="14" t="s">
        <v>152</v>
      </c>
      <c r="C155" s="14"/>
      <c r="D155" s="14"/>
      <c r="E155" s="14">
        <f t="shared" si="4"/>
        <v>0</v>
      </c>
      <c r="F155" s="14"/>
      <c r="G155" s="14"/>
      <c r="H155" s="14"/>
      <c r="I155" s="14">
        <v>845.3</v>
      </c>
      <c r="J155" s="14"/>
      <c r="K155" s="14">
        <v>887.56</v>
      </c>
      <c r="L155" s="1">
        <v>10629.7</v>
      </c>
      <c r="M155" s="1">
        <f t="shared" si="5"/>
        <v>11517.26</v>
      </c>
      <c r="N155" s="1"/>
    </row>
    <row r="156" spans="1:14" x14ac:dyDescent="0.25">
      <c r="A156" s="13">
        <v>149</v>
      </c>
      <c r="B156" s="14" t="s">
        <v>153</v>
      </c>
      <c r="C156" s="14">
        <v>8.51</v>
      </c>
      <c r="D156" s="14">
        <v>0.3</v>
      </c>
      <c r="E156" s="14">
        <f t="shared" si="4"/>
        <v>8.81</v>
      </c>
      <c r="F156" s="14">
        <v>1685.46</v>
      </c>
      <c r="G156" s="14">
        <v>4084.69</v>
      </c>
      <c r="H156" s="14"/>
      <c r="I156" s="14">
        <v>2113.25</v>
      </c>
      <c r="J156" s="14"/>
      <c r="K156" s="14">
        <v>9938.98</v>
      </c>
      <c r="L156" s="1"/>
      <c r="M156" s="1">
        <f t="shared" si="5"/>
        <v>9938.98</v>
      </c>
      <c r="N156" s="1"/>
    </row>
    <row r="157" spans="1:14" x14ac:dyDescent="0.25">
      <c r="A157" s="13">
        <v>150</v>
      </c>
      <c r="B157" s="14" t="s">
        <v>154</v>
      </c>
      <c r="C157" s="14">
        <v>9.89</v>
      </c>
      <c r="D157" s="14">
        <v>0.3</v>
      </c>
      <c r="E157" s="14">
        <f t="shared" si="4"/>
        <v>10.190000000000001</v>
      </c>
      <c r="F157" s="14">
        <v>1662.02</v>
      </c>
      <c r="G157" s="14">
        <v>4168.2299999999996</v>
      </c>
      <c r="H157" s="14"/>
      <c r="I157" s="14">
        <v>2113.25</v>
      </c>
      <c r="J157" s="14"/>
      <c r="K157" s="14">
        <v>10096.870000000001</v>
      </c>
      <c r="L157" s="1">
        <v>109.51</v>
      </c>
      <c r="M157" s="1">
        <f t="shared" si="5"/>
        <v>10206.380000000001</v>
      </c>
      <c r="N157" s="1"/>
    </row>
    <row r="158" spans="1:14" x14ac:dyDescent="0.25">
      <c r="A158" s="13">
        <v>151</v>
      </c>
      <c r="B158" s="14" t="s">
        <v>155</v>
      </c>
      <c r="C158" s="14">
        <v>21.85</v>
      </c>
      <c r="D158" s="14">
        <v>0.3</v>
      </c>
      <c r="E158" s="14">
        <f t="shared" si="4"/>
        <v>22.150000000000002</v>
      </c>
      <c r="F158" s="14">
        <v>1533.66</v>
      </c>
      <c r="G158" s="14">
        <v>5037.0200000000004</v>
      </c>
      <c r="H158" s="14"/>
      <c r="I158" s="14">
        <v>5917.1</v>
      </c>
      <c r="J158" s="14"/>
      <c r="K158" s="14">
        <v>15732.93</v>
      </c>
      <c r="L158" s="1">
        <f>109.51+553.97</f>
        <v>663.48</v>
      </c>
      <c r="M158" s="1">
        <f t="shared" si="5"/>
        <v>16396.41</v>
      </c>
      <c r="N158" s="1"/>
    </row>
    <row r="159" spans="1:14" x14ac:dyDescent="0.25">
      <c r="A159" s="13">
        <v>152</v>
      </c>
      <c r="B159" s="14" t="s">
        <v>156</v>
      </c>
      <c r="C159" s="14"/>
      <c r="D159" s="14"/>
      <c r="E159" s="14">
        <f t="shared" si="4"/>
        <v>0</v>
      </c>
      <c r="F159" s="14"/>
      <c r="G159" s="14"/>
      <c r="H159" s="14"/>
      <c r="I159" s="14"/>
      <c r="J159" s="14"/>
      <c r="K159" s="14"/>
      <c r="L159" s="1"/>
      <c r="M159" s="1">
        <f t="shared" si="5"/>
        <v>0</v>
      </c>
      <c r="N159" s="1"/>
    </row>
    <row r="160" spans="1:14" x14ac:dyDescent="0.25">
      <c r="A160" s="13">
        <v>153</v>
      </c>
      <c r="B160" s="14" t="s">
        <v>157</v>
      </c>
      <c r="C160" s="14"/>
      <c r="D160" s="14"/>
      <c r="E160" s="14">
        <f t="shared" si="4"/>
        <v>0</v>
      </c>
      <c r="F160" s="14"/>
      <c r="G160" s="14"/>
      <c r="H160" s="14"/>
      <c r="I160" s="14"/>
      <c r="J160" s="14"/>
      <c r="K160" s="14"/>
      <c r="L160" s="1"/>
      <c r="M160" s="1">
        <f t="shared" si="5"/>
        <v>0</v>
      </c>
      <c r="N160" s="1"/>
    </row>
    <row r="161" spans="1:14" x14ac:dyDescent="0.25">
      <c r="A161" s="13">
        <v>154</v>
      </c>
      <c r="B161" s="14" t="s">
        <v>158</v>
      </c>
      <c r="C161" s="14"/>
      <c r="D161" s="14"/>
      <c r="E161" s="14">
        <f t="shared" si="4"/>
        <v>0</v>
      </c>
      <c r="F161" s="14"/>
      <c r="G161" s="14"/>
      <c r="H161" s="14"/>
      <c r="I161" s="14"/>
      <c r="J161" s="14"/>
      <c r="K161" s="14"/>
      <c r="L161" s="1"/>
      <c r="M161" s="1">
        <f t="shared" si="5"/>
        <v>0</v>
      </c>
      <c r="N161" s="1"/>
    </row>
    <row r="162" spans="1:14" x14ac:dyDescent="0.25">
      <c r="A162" s="13">
        <v>155</v>
      </c>
      <c r="B162" s="14" t="s">
        <v>159</v>
      </c>
      <c r="C162" s="14"/>
      <c r="D162" s="14"/>
      <c r="E162" s="14">
        <v>0.5</v>
      </c>
      <c r="F162" s="14">
        <v>21.55</v>
      </c>
      <c r="G162" s="14">
        <v>75.78</v>
      </c>
      <c r="H162" s="14">
        <v>4617</v>
      </c>
      <c r="I162" s="14"/>
      <c r="J162" s="14"/>
      <c r="K162" s="14">
        <v>8869.35</v>
      </c>
      <c r="L162" s="1"/>
      <c r="M162" s="1">
        <f t="shared" si="5"/>
        <v>8869.35</v>
      </c>
      <c r="N162" s="1"/>
    </row>
    <row r="163" spans="1:14" x14ac:dyDescent="0.25">
      <c r="A163" s="13">
        <v>156</v>
      </c>
      <c r="B163" s="14" t="s">
        <v>160</v>
      </c>
      <c r="C163" s="14">
        <v>3.86</v>
      </c>
      <c r="D163" s="14">
        <v>0.4</v>
      </c>
      <c r="E163" s="14">
        <f t="shared" si="4"/>
        <v>4.26</v>
      </c>
      <c r="F163" s="14">
        <v>1139.99</v>
      </c>
      <c r="G163" s="14">
        <v>2496.4499999999998</v>
      </c>
      <c r="H163" s="14"/>
      <c r="I163" s="14">
        <v>1690.6</v>
      </c>
      <c r="J163" s="14"/>
      <c r="K163" s="14">
        <v>6493.42</v>
      </c>
      <c r="L163" s="1">
        <f>6211.06+7482.48+109.51</f>
        <v>13803.050000000001</v>
      </c>
      <c r="M163" s="1">
        <f t="shared" si="5"/>
        <v>20296.47</v>
      </c>
      <c r="N163" s="1">
        <v>97.63</v>
      </c>
    </row>
    <row r="164" spans="1:14" x14ac:dyDescent="0.25">
      <c r="A164" s="13">
        <v>157</v>
      </c>
      <c r="B164" s="14" t="s">
        <v>161</v>
      </c>
      <c r="C164" s="14">
        <v>333.34</v>
      </c>
      <c r="D164" s="14">
        <v>1.6</v>
      </c>
      <c r="E164" s="25">
        <f t="shared" si="4"/>
        <v>334.94</v>
      </c>
      <c r="F164" s="14">
        <v>16577.560000000001</v>
      </c>
      <c r="G164" s="14">
        <v>54907.85</v>
      </c>
      <c r="H164" s="14">
        <v>300</v>
      </c>
      <c r="I164" s="14">
        <v>8955.0499999999993</v>
      </c>
      <c r="J164" s="14"/>
      <c r="K164" s="25">
        <v>113657.15</v>
      </c>
      <c r="L164" s="1">
        <f>2564.63+2397.45+256.46+2898.51+276.98+3014.71+54.75</f>
        <v>11463.490000000002</v>
      </c>
      <c r="M164" s="1">
        <f t="shared" si="5"/>
        <v>125120.64</v>
      </c>
      <c r="N164" s="1"/>
    </row>
    <row r="165" spans="1:14" x14ac:dyDescent="0.25">
      <c r="A165" s="13">
        <v>158</v>
      </c>
      <c r="B165" s="14" t="s">
        <v>162</v>
      </c>
      <c r="C165" s="14"/>
      <c r="D165" s="14"/>
      <c r="E165" s="14">
        <f t="shared" si="4"/>
        <v>0</v>
      </c>
      <c r="F165" s="14"/>
      <c r="G165" s="14"/>
      <c r="H165" s="14"/>
      <c r="I165" s="14"/>
      <c r="J165" s="14"/>
      <c r="K165" s="14"/>
      <c r="L165" s="1"/>
      <c r="M165" s="1">
        <f t="shared" si="5"/>
        <v>0</v>
      </c>
      <c r="N165" s="1"/>
    </row>
    <row r="166" spans="1:14" x14ac:dyDescent="0.25">
      <c r="A166" s="13">
        <v>159</v>
      </c>
      <c r="B166" s="14" t="s">
        <v>163</v>
      </c>
      <c r="C166" s="14">
        <v>0.9</v>
      </c>
      <c r="D166" s="14"/>
      <c r="E166" s="14">
        <f t="shared" si="4"/>
        <v>0.9</v>
      </c>
      <c r="F166" s="14">
        <v>38.79</v>
      </c>
      <c r="G166" s="14">
        <v>159.13999999999999</v>
      </c>
      <c r="H166" s="14"/>
      <c r="I166" s="14"/>
      <c r="J166" s="14"/>
      <c r="K166" s="14">
        <v>300.77</v>
      </c>
      <c r="L166" s="1"/>
      <c r="M166" s="1">
        <f t="shared" si="5"/>
        <v>300.77</v>
      </c>
      <c r="N166" s="1"/>
    </row>
    <row r="167" spans="1:14" x14ac:dyDescent="0.25">
      <c r="A167" s="13">
        <v>160</v>
      </c>
      <c r="B167" s="14" t="s">
        <v>164</v>
      </c>
      <c r="C167" s="14"/>
      <c r="D167" s="14"/>
      <c r="E167" s="14">
        <f t="shared" si="4"/>
        <v>0</v>
      </c>
      <c r="F167" s="14"/>
      <c r="G167" s="14"/>
      <c r="H167" s="14"/>
      <c r="I167" s="14"/>
      <c r="J167" s="14"/>
      <c r="K167" s="14"/>
      <c r="L167" s="1"/>
      <c r="M167" s="1">
        <f t="shared" si="5"/>
        <v>0</v>
      </c>
      <c r="N167" s="1"/>
    </row>
    <row r="168" spans="1:14" x14ac:dyDescent="0.25">
      <c r="A168" s="13">
        <v>161</v>
      </c>
      <c r="B168" s="14" t="s">
        <v>198</v>
      </c>
      <c r="C168" s="14">
        <v>0.5</v>
      </c>
      <c r="D168" s="14"/>
      <c r="E168" s="14">
        <f t="shared" si="4"/>
        <v>0.5</v>
      </c>
      <c r="F168" s="14">
        <v>21.55</v>
      </c>
      <c r="G168" s="14">
        <v>63.15</v>
      </c>
      <c r="H168" s="14"/>
      <c r="I168" s="14"/>
      <c r="J168" s="14"/>
      <c r="K168" s="14">
        <v>119.35</v>
      </c>
      <c r="L168" s="1"/>
      <c r="M168" s="1">
        <f t="shared" si="5"/>
        <v>119.35</v>
      </c>
      <c r="N168" s="1"/>
    </row>
    <row r="169" spans="1:14" x14ac:dyDescent="0.25">
      <c r="A169" s="13">
        <v>162</v>
      </c>
      <c r="B169" s="14" t="s">
        <v>165</v>
      </c>
      <c r="C169" s="14">
        <v>0.5</v>
      </c>
      <c r="D169" s="14"/>
      <c r="E169" s="14">
        <f t="shared" si="4"/>
        <v>0.5</v>
      </c>
      <c r="F169" s="14">
        <v>21.55</v>
      </c>
      <c r="G169" s="14">
        <v>63.15</v>
      </c>
      <c r="H169" s="14"/>
      <c r="I169" s="14"/>
      <c r="J169" s="14"/>
      <c r="K169" s="14">
        <v>119.35</v>
      </c>
      <c r="L169" s="1"/>
      <c r="M169" s="1">
        <f t="shared" si="5"/>
        <v>119.35</v>
      </c>
      <c r="N169" s="1"/>
    </row>
    <row r="170" spans="1:14" x14ac:dyDescent="0.25">
      <c r="A170" s="13">
        <v>163</v>
      </c>
      <c r="B170" s="14" t="s">
        <v>166</v>
      </c>
      <c r="C170" s="14"/>
      <c r="D170" s="14"/>
      <c r="E170" s="14">
        <f t="shared" si="4"/>
        <v>0</v>
      </c>
      <c r="F170" s="14"/>
      <c r="G170" s="14"/>
      <c r="H170" s="14"/>
      <c r="I170" s="14"/>
      <c r="J170" s="14"/>
      <c r="K170" s="14"/>
      <c r="L170" s="1"/>
      <c r="M170" s="1">
        <f t="shared" si="5"/>
        <v>0</v>
      </c>
      <c r="N170" s="1"/>
    </row>
    <row r="171" spans="1:14" x14ac:dyDescent="0.25">
      <c r="A171" s="13">
        <v>164</v>
      </c>
      <c r="B171" s="14" t="s">
        <v>167</v>
      </c>
      <c r="C171" s="14">
        <v>70.37</v>
      </c>
      <c r="D171" s="14">
        <v>0.4</v>
      </c>
      <c r="E171" s="14">
        <f t="shared" si="4"/>
        <v>70.77000000000001</v>
      </c>
      <c r="F171" s="14">
        <v>3050.19</v>
      </c>
      <c r="G171" s="14">
        <v>10786.1</v>
      </c>
      <c r="H171" s="14"/>
      <c r="I171" s="14">
        <v>1690.6</v>
      </c>
      <c r="J171" s="14"/>
      <c r="K171" s="14">
        <v>22705</v>
      </c>
      <c r="L171" s="1"/>
      <c r="M171" s="1">
        <f t="shared" si="5"/>
        <v>22705</v>
      </c>
      <c r="N171" s="1"/>
    </row>
    <row r="172" spans="1:14" x14ac:dyDescent="0.25">
      <c r="A172" s="13">
        <v>165</v>
      </c>
      <c r="B172" s="14" t="s">
        <v>168</v>
      </c>
      <c r="C172" s="14"/>
      <c r="D172" s="14"/>
      <c r="E172" s="14">
        <f t="shared" si="4"/>
        <v>0</v>
      </c>
      <c r="F172" s="14"/>
      <c r="G172" s="14"/>
      <c r="H172" s="14"/>
      <c r="I172" s="14"/>
      <c r="J172" s="14"/>
      <c r="K172" s="14"/>
      <c r="L172" s="1"/>
      <c r="M172" s="1">
        <f t="shared" si="5"/>
        <v>0</v>
      </c>
      <c r="N172" s="1"/>
    </row>
    <row r="173" spans="1:14" x14ac:dyDescent="0.25">
      <c r="A173" s="14"/>
      <c r="B173" s="14"/>
      <c r="C173" s="14"/>
      <c r="D173" s="14"/>
      <c r="E173" s="14">
        <f t="shared" si="4"/>
        <v>0</v>
      </c>
      <c r="F173" s="14"/>
      <c r="G173" s="14"/>
      <c r="H173" s="14"/>
      <c r="I173" s="14"/>
      <c r="J173" s="14"/>
      <c r="K173" s="14"/>
      <c r="L173" s="1"/>
      <c r="M173" s="1"/>
      <c r="N173" s="1"/>
    </row>
    <row r="174" spans="1:14" x14ac:dyDescent="0.25">
      <c r="A174" s="14"/>
      <c r="B174" s="14" t="s">
        <v>169</v>
      </c>
      <c r="C174" s="25">
        <f>SUM(C8:C173)</f>
        <v>960.47</v>
      </c>
      <c r="D174" s="25">
        <f t="shared" ref="D174:N174" si="6">SUM(D8:D173)</f>
        <v>13.900000000000004</v>
      </c>
      <c r="E174" s="25">
        <f t="shared" si="6"/>
        <v>974.87</v>
      </c>
      <c r="F174" s="14">
        <f t="shared" si="6"/>
        <v>70251.78</v>
      </c>
      <c r="G174" s="11">
        <f t="shared" si="6"/>
        <v>214012.33000000002</v>
      </c>
      <c r="H174" s="14">
        <f t="shared" si="6"/>
        <v>10115</v>
      </c>
      <c r="I174" s="14">
        <f t="shared" si="6"/>
        <v>129570.79999999999</v>
      </c>
      <c r="J174" s="14">
        <f t="shared" si="6"/>
        <v>6005.380000000001</v>
      </c>
      <c r="K174" s="11">
        <f t="shared" si="6"/>
        <v>571455.84999999986</v>
      </c>
      <c r="L174" s="29">
        <f t="shared" si="6"/>
        <v>145028.03999999998</v>
      </c>
      <c r="M174" s="1">
        <f t="shared" si="6"/>
        <v>716483.88999999978</v>
      </c>
      <c r="N174" s="1">
        <f t="shared" si="6"/>
        <v>2688.5600000000004</v>
      </c>
    </row>
    <row r="175" spans="1:14" x14ac:dyDescent="0.25">
      <c r="E175" s="22"/>
      <c r="G175" s="17"/>
      <c r="H175" s="17"/>
      <c r="I175" s="17"/>
      <c r="J175" s="17"/>
      <c r="K175" s="21"/>
    </row>
    <row r="176" spans="1:14" x14ac:dyDescent="0.25">
      <c r="K176" s="22"/>
    </row>
    <row r="179" spans="2:8" x14ac:dyDescent="0.25">
      <c r="B179" t="s">
        <v>199</v>
      </c>
      <c r="H179" t="s">
        <v>200</v>
      </c>
    </row>
    <row r="180" spans="2:8" x14ac:dyDescent="0.25">
      <c r="B180" t="s">
        <v>201</v>
      </c>
      <c r="H180" t="s">
        <v>202</v>
      </c>
    </row>
  </sheetData>
  <mergeCells count="2">
    <mergeCell ref="A1:N1"/>
    <mergeCell ref="C3:E3"/>
  </mergeCells>
  <printOptions horizontalCentered="1"/>
  <pageMargins left="0" right="0" top="0" bottom="0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площадь</vt:lpstr>
      <vt:lpstr>всего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2015-04-02T13:12:01Z</dcterms:modified>
</cp:coreProperties>
</file>